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17600" windowHeight="11680" activeTab="0"/>
  </bookViews>
  <sheets>
    <sheet name="Mercury" sheetId="1" r:id="rId1"/>
    <sheet name="Locations" sheetId="2" r:id="rId2"/>
    <sheet name="X" sheetId="3" r:id="rId3"/>
  </sheets>
  <definedNames>
    <definedName name="Dec">'Mercury'!$J$29:$J$68</definedName>
    <definedName name="DTR">'X'!$L$25</definedName>
    <definedName name="GST">'Mercury'!$K$29:$K$68</definedName>
    <definedName name="lat">'Mercury'!$C$24</definedName>
    <definedName name="lng">'Mercury'!$C$25</definedName>
    <definedName name="Place">'Mercury'!$C$23</definedName>
    <definedName name="_xlnm.Print_Area" localSheetId="0">'Mercury'!$A$1:$P$79</definedName>
    <definedName name="RA">'Mercury'!$I$29:$I$68</definedName>
    <definedName name="RTD">'X'!$L$24</definedName>
  </definedNames>
  <calcPr fullCalcOnLoad="1" refMode="R1C1"/>
</workbook>
</file>

<file path=xl/sharedStrings.xml><?xml version="1.0" encoding="utf-8"?>
<sst xmlns="http://schemas.openxmlformats.org/spreadsheetml/2006/main" count="192" uniqueCount="180">
  <si>
    <t xml:space="preserve">  1723 Nov 09</t>
  </si>
  <si>
    <t xml:space="preserve">  1736 Nov 11</t>
  </si>
  <si>
    <t xml:space="preserve">  1740 May 02</t>
  </si>
  <si>
    <t xml:space="preserve">  1743 Nov 05</t>
  </si>
  <si>
    <t xml:space="preserve">  1753 May 06</t>
  </si>
  <si>
    <t xml:space="preserve">  1756 Nov 07</t>
  </si>
  <si>
    <t xml:space="preserve">  1769 Nov 09</t>
  </si>
  <si>
    <t xml:space="preserve">  1776 Nov 02</t>
  </si>
  <si>
    <t xml:space="preserve">  1782 Nov 12</t>
  </si>
  <si>
    <t xml:space="preserve">  1786 May 04</t>
  </si>
  <si>
    <t xml:space="preserve">  1789 Nov 05</t>
  </si>
  <si>
    <t xml:space="preserve">  1799 May 07</t>
  </si>
  <si>
    <t xml:space="preserve">  1802 Nov 09</t>
  </si>
  <si>
    <t xml:space="preserve">  1815 Nov 12</t>
  </si>
  <si>
    <t xml:space="preserve">  1822 Nov 05</t>
  </si>
  <si>
    <t xml:space="preserve">  1832 May 05</t>
  </si>
  <si>
    <t xml:space="preserve">  1835 Nov 07</t>
  </si>
  <si>
    <t xml:space="preserve">  1845 May 08</t>
  </si>
  <si>
    <t xml:space="preserve">  1848 Nov 09</t>
  </si>
  <si>
    <t xml:space="preserve">  1861 Nov 12</t>
  </si>
  <si>
    <t xml:space="preserve">  1868 Nov 05</t>
  </si>
  <si>
    <t xml:space="preserve">  1878 May 06</t>
  </si>
  <si>
    <t xml:space="preserve">  1881 Nov 08</t>
  </si>
  <si>
    <t xml:space="preserve">  1891 May 10</t>
  </si>
  <si>
    <t xml:space="preserve">  1894 Nov 10</t>
  </si>
  <si>
    <t>Europe - 1</t>
  </si>
  <si>
    <t>Berlin</t>
  </si>
  <si>
    <t>Bern</t>
  </si>
  <si>
    <t>Copenhagen</t>
  </si>
  <si>
    <t>Dublin</t>
  </si>
  <si>
    <t>Madrid</t>
  </si>
  <si>
    <t>Europe - 2</t>
  </si>
  <si>
    <t>Russia</t>
  </si>
  <si>
    <t>Vienna</t>
  </si>
  <si>
    <t>Moscow</t>
  </si>
  <si>
    <t>St. Petersburg</t>
  </si>
  <si>
    <t>Africa</t>
  </si>
  <si>
    <t>Addis Abeba</t>
  </si>
  <si>
    <t>Cairo</t>
  </si>
  <si>
    <t>Cape Town</t>
  </si>
  <si>
    <t>Johannesburg</t>
  </si>
  <si>
    <t>Harare</t>
  </si>
  <si>
    <t>Nairobi</t>
  </si>
  <si>
    <t>Asia Minor</t>
  </si>
  <si>
    <t>Baghdad</t>
  </si>
  <si>
    <t>Esfahan</t>
  </si>
  <si>
    <t>Istanbul</t>
  </si>
  <si>
    <t>Tel Aviv</t>
  </si>
  <si>
    <t>Asia</t>
  </si>
  <si>
    <t>China</t>
  </si>
  <si>
    <t>Manila</t>
  </si>
  <si>
    <t>Beijing</t>
  </si>
  <si>
    <t>Canton</t>
  </si>
  <si>
    <t>Shanghai</t>
  </si>
  <si>
    <t>Pacifica</t>
  </si>
  <si>
    <t>Auckland</t>
  </si>
  <si>
    <t>Perth</t>
  </si>
  <si>
    <t>Jakarta</t>
  </si>
  <si>
    <t>Papeete</t>
  </si>
  <si>
    <t>Hawaii</t>
  </si>
  <si>
    <t>Table Explanation:</t>
  </si>
  <si>
    <t>Place:</t>
  </si>
  <si>
    <t xml:space="preserve">  (for Latitude:  + = North;  - = South)</t>
  </si>
  <si>
    <t xml:space="preserve">  (for Longitude:  + = East;  - = West)</t>
  </si>
  <si>
    <t xml:space="preserve">The transit times in this table are geocentric. </t>
  </si>
  <si>
    <t xml:space="preserve">DO NOT EDIT THIS PAGE! </t>
  </si>
  <si>
    <t>It is used as a work sheet for calculating the Sun's altitude during each transit.</t>
  </si>
  <si>
    <t>Local Circumstances for Transits of Mercury: 1601 CE to 1900 CE</t>
  </si>
  <si>
    <t>The following table gives dates and times for all Transits of Mercury for 300 years. To calculate the Sun's altitude for any given location, enter the place name, latitude and longitude in the green box below. The calculated altitudes for that location will appear to the right in the last five columns of the transit table. The Excel spreadsheet automatically color codes each altitude grey or yellow depending on whether the Sun is below or above the horizon, respectively.</t>
  </si>
  <si>
    <t>http://sunearth.gsfc.nasa.gov/eclipse/transit/catalog/Tcatkey.html</t>
  </si>
  <si>
    <t>Rome</t>
  </si>
  <si>
    <t>München</t>
  </si>
  <si>
    <t>Delhi</t>
  </si>
  <si>
    <t>Hong Kong</t>
  </si>
  <si>
    <t>Sydney</t>
  </si>
  <si>
    <t>Tokyo</t>
  </si>
  <si>
    <t>New York</t>
  </si>
  <si>
    <t>http://eclipse.gsfc.nasa.gov/transit/catalog/MercuryCatalog.html</t>
  </si>
  <si>
    <t xml:space="preserve">             Azm  =  ArcTan  -(Cos dec Sin HA) / (Sin dec Cos lat -  Cos dec Cos HA Sin lat)]</t>
  </si>
  <si>
    <t>HA  = 15 * (GST + t - RA ) + lng</t>
  </si>
  <si>
    <t>Instructions:</t>
  </si>
  <si>
    <t>Yellow = Sun Above Horizon</t>
  </si>
  <si>
    <t>The observed transit times for a given location may differ by up to 3 minutes.</t>
  </si>
  <si>
    <t>Furthermore, the Sun's actual altitude at any location may differ by up to 1 degree from this table due to the geocentric approximation.</t>
  </si>
  <si>
    <t>Grey = Sun Below Horizon</t>
  </si>
  <si>
    <t>Fred Espenak, NASA/GSFC</t>
  </si>
  <si>
    <t>I</t>
  </si>
  <si>
    <t>II</t>
  </si>
  <si>
    <t>III</t>
  </si>
  <si>
    <t>IV</t>
  </si>
  <si>
    <t>Sep.</t>
  </si>
  <si>
    <t>Sun RA</t>
  </si>
  <si>
    <t>Sun Dec</t>
  </si>
  <si>
    <t>GST</t>
  </si>
  <si>
    <t>Series</t>
  </si>
  <si>
    <t>Date</t>
  </si>
  <si>
    <t>Sun HA</t>
  </si>
  <si>
    <t>Longitude:</t>
  </si>
  <si>
    <t>Latitude:</t>
  </si>
  <si>
    <t>Constants</t>
  </si>
  <si>
    <t>ALTITUDE KEY</t>
  </si>
  <si>
    <t>RTD=</t>
  </si>
  <si>
    <t>ABOVE HORIZON</t>
  </si>
  <si>
    <t>DTR=</t>
  </si>
  <si>
    <t>BELOW HORIZON</t>
  </si>
  <si>
    <t>2005 Apr 21</t>
  </si>
  <si>
    <t>Altitude of Sun at each Contact</t>
  </si>
  <si>
    <t>max.</t>
  </si>
  <si>
    <t xml:space="preserve">             alt  =  ArcSin [ Sin dec Sin lat + Cos dec Cos HA Cos lat ]</t>
  </si>
  <si>
    <t>max</t>
  </si>
  <si>
    <t>Universal Time of each Contact</t>
  </si>
  <si>
    <t>Altitude Color Key:</t>
  </si>
  <si>
    <t xml:space="preserve">New York </t>
  </si>
  <si>
    <t>Atlanta</t>
  </si>
  <si>
    <t>Chicago</t>
  </si>
  <si>
    <t>Denver</t>
  </si>
  <si>
    <t>Houston</t>
  </si>
  <si>
    <t>Honolulu</t>
  </si>
  <si>
    <t>Los Angeles</t>
  </si>
  <si>
    <t>Philadelphia</t>
  </si>
  <si>
    <t>Phoenix</t>
  </si>
  <si>
    <t>Portland</t>
  </si>
  <si>
    <t>San Francisco</t>
  </si>
  <si>
    <t>Washington DC</t>
  </si>
  <si>
    <t>Miami</t>
  </si>
  <si>
    <t>London</t>
  </si>
  <si>
    <t>Paris</t>
  </si>
  <si>
    <t>Athens</t>
  </si>
  <si>
    <t>Helsinki</t>
  </si>
  <si>
    <t>You may copy any location below and paste it into the Transit of Venus table to calculate the Sun's altitude for that location.</t>
  </si>
  <si>
    <t>United States - 1</t>
  </si>
  <si>
    <t>Birmingham</t>
  </si>
  <si>
    <t>Boise</t>
  </si>
  <si>
    <t>Boston</t>
  </si>
  <si>
    <t>Cleveland</t>
  </si>
  <si>
    <t>Detroit</t>
  </si>
  <si>
    <t>Hartford</t>
  </si>
  <si>
    <t>United States - 2</t>
  </si>
  <si>
    <t>Kansas City</t>
  </si>
  <si>
    <t>Lincoln</t>
  </si>
  <si>
    <t>Louisville</t>
  </si>
  <si>
    <t>Minneapolis</t>
  </si>
  <si>
    <t>Oklahoma City</t>
  </si>
  <si>
    <t>United States - 3</t>
  </si>
  <si>
    <t>Richmond</t>
  </si>
  <si>
    <t>Salt Lake City</t>
  </si>
  <si>
    <t>San Diego</t>
  </si>
  <si>
    <t>Seattle</t>
  </si>
  <si>
    <t>Canada</t>
  </si>
  <si>
    <t>Ottawa</t>
  </si>
  <si>
    <t>Québec</t>
  </si>
  <si>
    <t>Toronto</t>
  </si>
  <si>
    <t>Vancouver</t>
  </si>
  <si>
    <t>Mexico, Central America, Caribbean</t>
  </si>
  <si>
    <t>Mexico City</t>
  </si>
  <si>
    <t>San Jose</t>
  </si>
  <si>
    <t>San Juan</t>
  </si>
  <si>
    <t>South America</t>
  </si>
  <si>
    <t>Buenos Aires</t>
  </si>
  <si>
    <t>La Paz</t>
  </si>
  <si>
    <t>Quito</t>
  </si>
  <si>
    <t>Santiago</t>
  </si>
  <si>
    <t>Atlantic</t>
  </si>
  <si>
    <t>Reykjavík</t>
  </si>
  <si>
    <t>Tenerife</t>
  </si>
  <si>
    <t xml:space="preserve">  1605 Nov 01</t>
  </si>
  <si>
    <t xml:space="preserve">  1615 May 03</t>
  </si>
  <si>
    <t xml:space="preserve">  1618 Nov 04</t>
  </si>
  <si>
    <t xml:space="preserve">  1628 May 05</t>
  </si>
  <si>
    <t xml:space="preserve">  1631 Nov 07</t>
  </si>
  <si>
    <t xml:space="preserve">  1644 Nov 09</t>
  </si>
  <si>
    <t xml:space="preserve">  1651 Nov 03</t>
  </si>
  <si>
    <t xml:space="preserve">  1661 May 03</t>
  </si>
  <si>
    <t xml:space="preserve">  1664 Nov 04</t>
  </si>
  <si>
    <t xml:space="preserve">  1674 May 07</t>
  </si>
  <si>
    <t xml:space="preserve">  1677 Nov 07</t>
  </si>
  <si>
    <t xml:space="preserve">  1690 Nov 10</t>
  </si>
  <si>
    <t xml:space="preserve">  1697 Nov 03</t>
  </si>
  <si>
    <t xml:space="preserve">  1707 May 05</t>
  </si>
  <si>
    <t xml:space="preserve">  1710 Nov 06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</si>
</sst>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6">
    <font>
      <sz val="9"/>
      <name val="Geneva"/>
      <family val="0"/>
    </font>
    <font>
      <b/>
      <sz val="9"/>
      <name val="Geneva"/>
      <family val="0"/>
    </font>
    <font>
      <i/>
      <sz val="9"/>
      <name val="Geneva"/>
      <family val="0"/>
    </font>
    <font>
      <b/>
      <i/>
      <sz val="9"/>
      <name val="Geneva"/>
      <family val="0"/>
    </font>
    <font>
      <b/>
      <sz val="10"/>
      <name val="Arial"/>
      <family val="2"/>
    </font>
    <font>
      <sz val="10"/>
      <name val="Arial Unicode MS"/>
      <family val="0"/>
    </font>
    <font>
      <sz val="9"/>
      <color indexed="10"/>
      <name val="Geneva"/>
      <family val="0"/>
    </font>
    <font>
      <b/>
      <sz val="14"/>
      <color indexed="10"/>
      <name val="Geneva"/>
      <family val="0"/>
    </font>
    <font>
      <sz val="14"/>
      <color indexed="10"/>
      <name val="Geneva"/>
      <family val="0"/>
    </font>
    <font>
      <b/>
      <u val="single"/>
      <sz val="18"/>
      <name val="Arial"/>
      <family val="0"/>
    </font>
    <font>
      <b/>
      <u val="single"/>
      <sz val="12"/>
      <color indexed="12"/>
      <name val="Geneva"/>
      <family val="0"/>
    </font>
    <font>
      <u val="single"/>
      <sz val="9"/>
      <color indexed="12"/>
      <name val="Geneva"/>
      <family val="0"/>
    </font>
    <font>
      <u val="single"/>
      <sz val="9"/>
      <color indexed="36"/>
      <name val="Geneva"/>
      <family val="0"/>
    </font>
    <font>
      <b/>
      <sz val="12"/>
      <name val="Geneva"/>
      <family val="0"/>
    </font>
    <font>
      <b/>
      <sz val="12"/>
      <color indexed="10"/>
      <name val="Geneva"/>
      <family val="0"/>
    </font>
    <font>
      <b/>
      <u val="single"/>
      <sz val="10"/>
      <color indexed="12"/>
      <name val="Geneva"/>
      <family val="0"/>
    </font>
  </fonts>
  <fills count="8">
    <fill>
      <patternFill/>
    </fill>
    <fill>
      <patternFill patternType="gray125"/>
    </fill>
    <fill>
      <patternFill patternType="solid">
        <fgColor indexed="13"/>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s>
  <borders count="30">
    <border>
      <left/>
      <right/>
      <top/>
      <bottom/>
      <diagonal/>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0" fillId="0" borderId="0" xfId="0" applyAlignment="1">
      <alignment horizontal="center"/>
    </xf>
    <xf numFmtId="2" fontId="0" fillId="0" borderId="0" xfId="0" applyNumberFormat="1" applyAlignment="1">
      <alignment/>
    </xf>
    <xf numFmtId="0" fontId="0" fillId="0" borderId="1" xfId="0" applyBorder="1" applyAlignment="1">
      <alignment horizontal="right"/>
    </xf>
    <xf numFmtId="0" fontId="5" fillId="0" borderId="2" xfId="0" applyFont="1" applyFill="1" applyBorder="1" applyAlignment="1">
      <alignment/>
    </xf>
    <xf numFmtId="0" fontId="0" fillId="0" borderId="3" xfId="0" applyFill="1" applyBorder="1" applyAlignment="1">
      <alignment/>
    </xf>
    <xf numFmtId="0" fontId="0" fillId="0" borderId="4" xfId="0" applyFill="1" applyBorder="1" applyAlignment="1">
      <alignment horizontal="center"/>
    </xf>
    <xf numFmtId="0" fontId="4" fillId="0" borderId="2" xfId="0" applyFont="1" applyBorder="1" applyAlignment="1">
      <alignment horizontal="right"/>
    </xf>
    <xf numFmtId="0" fontId="0" fillId="0" borderId="4" xfId="0" applyBorder="1" applyAlignment="1">
      <alignment horizontal="center"/>
    </xf>
    <xf numFmtId="0" fontId="5" fillId="0" borderId="5" xfId="0" applyFont="1" applyFill="1" applyBorder="1" applyAlignment="1">
      <alignment/>
    </xf>
    <xf numFmtId="0" fontId="0" fillId="0" borderId="0" xfId="0" applyFill="1" applyBorder="1" applyAlignment="1">
      <alignment/>
    </xf>
    <xf numFmtId="0" fontId="0" fillId="0" borderId="6" xfId="0" applyFill="1" applyBorder="1" applyAlignment="1">
      <alignment horizontal="center"/>
    </xf>
    <xf numFmtId="0" fontId="0" fillId="0" borderId="5" xfId="0" applyBorder="1" applyAlignment="1">
      <alignment horizontal="right"/>
    </xf>
    <xf numFmtId="0" fontId="0" fillId="0" borderId="6" xfId="0" applyBorder="1" applyAlignment="1">
      <alignment horizontal="center"/>
    </xf>
    <xf numFmtId="0" fontId="0" fillId="2" borderId="0" xfId="0" applyFill="1" applyAlignment="1">
      <alignment/>
    </xf>
    <xf numFmtId="0" fontId="5" fillId="0" borderId="1" xfId="0" applyFont="1" applyFill="1" applyBorder="1" applyAlignment="1">
      <alignment/>
    </xf>
    <xf numFmtId="0" fontId="0" fillId="0" borderId="7" xfId="0" applyFill="1" applyBorder="1" applyAlignment="1">
      <alignment/>
    </xf>
    <xf numFmtId="0" fontId="0" fillId="0" borderId="8" xfId="0" applyFill="1" applyBorder="1" applyAlignment="1">
      <alignment horizontal="center"/>
    </xf>
    <xf numFmtId="0" fontId="0" fillId="0" borderId="8" xfId="0" applyBorder="1" applyAlignment="1">
      <alignment horizontal="center"/>
    </xf>
    <xf numFmtId="0" fontId="5" fillId="3" borderId="0" xfId="0" applyFont="1" applyFill="1" applyBorder="1" applyAlignment="1">
      <alignment/>
    </xf>
    <xf numFmtId="0" fontId="0" fillId="3" borderId="0" xfId="0" applyFill="1" applyBorder="1" applyAlignment="1">
      <alignment/>
    </xf>
    <xf numFmtId="0" fontId="0" fillId="0" borderId="0" xfId="0" applyBorder="1" applyAlignment="1">
      <alignment/>
    </xf>
    <xf numFmtId="0" fontId="7" fillId="0" borderId="0" xfId="0" applyFont="1" applyAlignment="1">
      <alignment/>
    </xf>
    <xf numFmtId="0" fontId="8" fillId="0" borderId="0" xfId="0" applyFont="1" applyAlignment="1">
      <alignment/>
    </xf>
    <xf numFmtId="0" fontId="1" fillId="0" borderId="0" xfId="0" applyFont="1" applyAlignment="1" applyProtection="1">
      <alignment/>
      <protection locked="0"/>
    </xf>
    <xf numFmtId="0" fontId="0" fillId="0" borderId="0" xfId="0" applyAlignment="1" applyProtection="1">
      <alignment/>
      <protection locked="0"/>
    </xf>
    <xf numFmtId="0" fontId="0" fillId="4" borderId="9" xfId="0" applyFill="1" applyBorder="1" applyAlignment="1" applyProtection="1">
      <alignment horizontal="right"/>
      <protection locked="0"/>
    </xf>
    <xf numFmtId="165" fontId="0" fillId="4" borderId="10" xfId="0" applyNumberFormat="1" applyFill="1" applyBorder="1" applyAlignment="1" applyProtection="1">
      <alignment/>
      <protection locked="0"/>
    </xf>
    <xf numFmtId="165" fontId="0" fillId="4" borderId="11" xfId="0" applyNumberFormat="1" applyFill="1" applyBorder="1" applyAlignment="1" applyProtection="1">
      <alignment/>
      <protection locked="0"/>
    </xf>
    <xf numFmtId="0" fontId="0" fillId="0" borderId="0" xfId="0" applyAlignment="1" applyProtection="1">
      <alignment horizontal="center"/>
      <protection/>
    </xf>
    <xf numFmtId="0" fontId="0" fillId="0" borderId="0" xfId="0" applyAlignment="1" applyProtection="1">
      <alignment/>
      <protection/>
    </xf>
    <xf numFmtId="0" fontId="13" fillId="0" borderId="0" xfId="0" applyFont="1" applyAlignment="1" applyProtection="1">
      <alignment horizontal="center"/>
      <protection/>
    </xf>
    <xf numFmtId="0" fontId="13" fillId="0" borderId="0" xfId="0" applyFont="1" applyAlignment="1" applyProtection="1">
      <alignment/>
      <protection/>
    </xf>
    <xf numFmtId="0" fontId="13" fillId="0" borderId="0" xfId="0" applyFont="1" applyAlignment="1" applyProtection="1">
      <alignment/>
      <protection/>
    </xf>
    <xf numFmtId="0" fontId="9" fillId="0" borderId="0" xfId="0" applyFont="1" applyFill="1" applyAlignment="1" applyProtection="1">
      <alignment horizontal="left"/>
      <protection/>
    </xf>
    <xf numFmtId="0" fontId="1" fillId="0" borderId="2" xfId="0" applyFont="1" applyFill="1" applyBorder="1" applyAlignment="1" applyProtection="1">
      <alignment horizontal="left"/>
      <protection/>
    </xf>
    <xf numFmtId="0" fontId="0" fillId="0" borderId="3" xfId="0" applyBorder="1" applyAlignment="1" applyProtection="1">
      <alignment horizontal="center"/>
      <protection/>
    </xf>
    <xf numFmtId="0" fontId="6" fillId="0" borderId="5" xfId="0" applyFont="1" applyBorder="1" applyAlignment="1" applyProtection="1">
      <alignment horizontal="center"/>
      <protection/>
    </xf>
    <xf numFmtId="0" fontId="0" fillId="0" borderId="0" xfId="0" applyBorder="1" applyAlignment="1" applyProtection="1">
      <alignment horizontal="center"/>
      <protection/>
    </xf>
    <xf numFmtId="0" fontId="1" fillId="0" borderId="0" xfId="0" applyFont="1" applyAlignment="1" applyProtection="1">
      <alignment/>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6" xfId="0" applyBorder="1" applyAlignment="1" applyProtection="1">
      <alignment/>
      <protection/>
    </xf>
    <xf numFmtId="0" fontId="1" fillId="0" borderId="1" xfId="0" applyFont="1" applyBorder="1" applyAlignment="1" applyProtection="1">
      <alignment horizontal="left"/>
      <protection/>
    </xf>
    <xf numFmtId="0" fontId="0" fillId="0" borderId="7" xfId="0" applyBorder="1" applyAlignment="1" applyProtection="1">
      <alignment horizontal="center"/>
      <protection/>
    </xf>
    <xf numFmtId="0" fontId="0" fillId="0" borderId="7" xfId="0" applyBorder="1" applyAlignment="1" applyProtection="1">
      <alignment/>
      <protection/>
    </xf>
    <xf numFmtId="0" fontId="0" fillId="0" borderId="8" xfId="0" applyBorder="1" applyAlignment="1" applyProtection="1">
      <alignment/>
      <protection/>
    </xf>
    <xf numFmtId="0" fontId="1" fillId="0" borderId="2" xfId="0" applyFont="1" applyBorder="1" applyAlignment="1" applyProtection="1">
      <alignment/>
      <protection/>
    </xf>
    <xf numFmtId="0" fontId="0" fillId="0" borderId="3" xfId="0" applyBorder="1" applyAlignment="1" applyProtection="1">
      <alignment/>
      <protection/>
    </xf>
    <xf numFmtId="0" fontId="0" fillId="0" borderId="4" xfId="0" applyBorder="1" applyAlignment="1" applyProtection="1">
      <alignment/>
      <protection/>
    </xf>
    <xf numFmtId="0" fontId="1" fillId="0" borderId="0" xfId="0" applyFont="1" applyFill="1" applyBorder="1" applyAlignment="1" applyProtection="1">
      <alignment horizontal="left"/>
      <protection/>
    </xf>
    <xf numFmtId="0" fontId="0" fillId="0" borderId="0" xfId="0" applyFill="1" applyBorder="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0" xfId="0" applyFill="1" applyBorder="1" applyAlignment="1" applyProtection="1">
      <alignment/>
      <protection/>
    </xf>
    <xf numFmtId="0" fontId="0" fillId="0" borderId="0" xfId="0" applyAlignment="1" applyProtection="1">
      <alignment horizontal="left"/>
      <protection/>
    </xf>
    <xf numFmtId="0" fontId="0" fillId="0" borderId="0" xfId="0" applyFill="1" applyBorder="1" applyAlignment="1" applyProtection="1">
      <alignment horizontal="left"/>
      <protection/>
    </xf>
    <xf numFmtId="0" fontId="5" fillId="5" borderId="1" xfId="0" applyFont="1" applyFill="1" applyBorder="1" applyAlignment="1" applyProtection="1">
      <alignment/>
      <protection/>
    </xf>
    <xf numFmtId="0" fontId="5" fillId="5" borderId="8" xfId="0" applyFont="1" applyFill="1" applyBorder="1" applyAlignment="1" applyProtection="1">
      <alignment/>
      <protection/>
    </xf>
    <xf numFmtId="0" fontId="5" fillId="5" borderId="7" xfId="0" applyFont="1" applyFill="1" applyBorder="1" applyAlignment="1" applyProtection="1">
      <alignment/>
      <protection/>
    </xf>
    <xf numFmtId="0" fontId="0" fillId="6" borderId="2" xfId="0" applyFill="1" applyBorder="1" applyAlignment="1" applyProtection="1">
      <alignment/>
      <protection/>
    </xf>
    <xf numFmtId="0" fontId="0" fillId="6" borderId="3" xfId="0" applyFill="1" applyBorder="1" applyAlignment="1" applyProtection="1">
      <alignment/>
      <protection/>
    </xf>
    <xf numFmtId="0" fontId="1" fillId="6" borderId="3" xfId="0" applyFont="1" applyFill="1" applyBorder="1" applyAlignment="1" applyProtection="1">
      <alignment/>
      <protection/>
    </xf>
    <xf numFmtId="0" fontId="0" fillId="6" borderId="4" xfId="0" applyFill="1" applyBorder="1" applyAlignment="1" applyProtection="1">
      <alignment/>
      <protection/>
    </xf>
    <xf numFmtId="0" fontId="1" fillId="6" borderId="3" xfId="0" applyFont="1" applyFill="1" applyBorder="1" applyAlignment="1" applyProtection="1">
      <alignment horizontal="center"/>
      <protection/>
    </xf>
    <xf numFmtId="0" fontId="0" fillId="6" borderId="5" xfId="0" applyFill="1" applyBorder="1" applyAlignment="1" applyProtection="1">
      <alignment/>
      <protection/>
    </xf>
    <xf numFmtId="0" fontId="0" fillId="6" borderId="0" xfId="0" applyFill="1" applyBorder="1" applyAlignment="1" applyProtection="1">
      <alignment/>
      <protection/>
    </xf>
    <xf numFmtId="0" fontId="1" fillId="6" borderId="0" xfId="0" applyFont="1" applyFill="1" applyBorder="1" applyAlignment="1" applyProtection="1">
      <alignment horizontal="center"/>
      <protection/>
    </xf>
    <xf numFmtId="0" fontId="0" fillId="6" borderId="6" xfId="0" applyFill="1" applyBorder="1" applyAlignment="1" applyProtection="1">
      <alignment/>
      <protection/>
    </xf>
    <xf numFmtId="0" fontId="1" fillId="6" borderId="12" xfId="0" applyFont="1" applyFill="1" applyBorder="1" applyAlignment="1" applyProtection="1">
      <alignment horizontal="center"/>
      <protection/>
    </xf>
    <xf numFmtId="0" fontId="1" fillId="6" borderId="13" xfId="0" applyFont="1" applyFill="1" applyBorder="1" applyAlignment="1" applyProtection="1">
      <alignment horizontal="center"/>
      <protection/>
    </xf>
    <xf numFmtId="0" fontId="1" fillId="6" borderId="14" xfId="0" applyFont="1" applyFill="1" applyBorder="1" applyAlignment="1" applyProtection="1">
      <alignment horizontal="center"/>
      <protection/>
    </xf>
    <xf numFmtId="0" fontId="1" fillId="6" borderId="15" xfId="0" applyFont="1" applyFill="1" applyBorder="1" applyAlignment="1" applyProtection="1">
      <alignment horizontal="center"/>
      <protection/>
    </xf>
    <xf numFmtId="0" fontId="1" fillId="6" borderId="16" xfId="0" applyFont="1" applyFill="1" applyBorder="1" applyAlignment="1" applyProtection="1">
      <alignment horizontal="center"/>
      <protection/>
    </xf>
    <xf numFmtId="0" fontId="1" fillId="6" borderId="17" xfId="0" applyFont="1" applyFill="1" applyBorder="1" applyAlignment="1" applyProtection="1">
      <alignment horizontal="center"/>
      <protection/>
    </xf>
    <xf numFmtId="49" fontId="0" fillId="0" borderId="18" xfId="0" applyNumberFormat="1" applyBorder="1" applyAlignment="1" applyProtection="1">
      <alignment/>
      <protection/>
    </xf>
    <xf numFmtId="0" fontId="0" fillId="0" borderId="19" xfId="0" applyBorder="1" applyAlignment="1" applyProtection="1">
      <alignment horizontal="center"/>
      <protection/>
    </xf>
    <xf numFmtId="20" fontId="0" fillId="0" borderId="19" xfId="0" applyNumberFormat="1" applyBorder="1" applyAlignment="1" applyProtection="1">
      <alignment horizontal="center"/>
      <protection/>
    </xf>
    <xf numFmtId="164" fontId="0" fillId="0" borderId="19" xfId="0" applyNumberFormat="1" applyBorder="1" applyAlignment="1" applyProtection="1">
      <alignment horizontal="center"/>
      <protection/>
    </xf>
    <xf numFmtId="165" fontId="0" fillId="0" borderId="19" xfId="0" applyNumberFormat="1" applyBorder="1" applyAlignment="1" applyProtection="1">
      <alignment horizontal="center"/>
      <protection/>
    </xf>
    <xf numFmtId="2" fontId="0" fillId="0" borderId="19" xfId="0" applyNumberFormat="1" applyBorder="1" applyAlignment="1" applyProtection="1">
      <alignment horizontal="center"/>
      <protection/>
    </xf>
    <xf numFmtId="165" fontId="0" fillId="0" borderId="20" xfId="0" applyNumberFormat="1" applyBorder="1" applyAlignment="1" applyProtection="1">
      <alignment horizontal="center"/>
      <protection/>
    </xf>
    <xf numFmtId="1" fontId="4" fillId="7" borderId="21" xfId="0" applyNumberFormat="1" applyFont="1" applyFill="1" applyBorder="1" applyAlignment="1" applyProtection="1">
      <alignment horizontal="center"/>
      <protection/>
    </xf>
    <xf numFmtId="1" fontId="4" fillId="7" borderId="22" xfId="0" applyNumberFormat="1" applyFont="1" applyFill="1" applyBorder="1" applyAlignment="1" applyProtection="1">
      <alignment horizontal="center"/>
      <protection/>
    </xf>
    <xf numFmtId="1" fontId="4" fillId="7" borderId="23" xfId="0" applyNumberFormat="1" applyFont="1" applyFill="1" applyBorder="1" applyAlignment="1" applyProtection="1">
      <alignment horizontal="center"/>
      <protection/>
    </xf>
    <xf numFmtId="49" fontId="0" fillId="0" borderId="15" xfId="0" applyNumberFormat="1" applyBorder="1" applyAlignment="1" applyProtection="1">
      <alignment/>
      <protection/>
    </xf>
    <xf numFmtId="0" fontId="0" fillId="0" borderId="16" xfId="0" applyBorder="1" applyAlignment="1" applyProtection="1">
      <alignment horizontal="center"/>
      <protection/>
    </xf>
    <xf numFmtId="20" fontId="0" fillId="0" borderId="16" xfId="0" applyNumberFormat="1" applyBorder="1" applyAlignment="1" applyProtection="1">
      <alignment horizontal="center"/>
      <protection/>
    </xf>
    <xf numFmtId="164" fontId="0" fillId="0" borderId="16" xfId="0" applyNumberFormat="1" applyBorder="1" applyAlignment="1" applyProtection="1">
      <alignment horizontal="center"/>
      <protection/>
    </xf>
    <xf numFmtId="165" fontId="0" fillId="0" borderId="16" xfId="0" applyNumberFormat="1" applyBorder="1" applyAlignment="1" applyProtection="1">
      <alignment horizontal="center"/>
      <protection/>
    </xf>
    <xf numFmtId="2" fontId="0" fillId="0" borderId="16" xfId="0" applyNumberFormat="1" applyBorder="1" applyAlignment="1" applyProtection="1">
      <alignment horizontal="center"/>
      <protection/>
    </xf>
    <xf numFmtId="165" fontId="0" fillId="0" borderId="17" xfId="0" applyNumberFormat="1" applyBorder="1" applyAlignment="1" applyProtection="1">
      <alignment horizontal="center"/>
      <protection/>
    </xf>
    <xf numFmtId="49" fontId="0" fillId="0" borderId="24" xfId="0" applyNumberFormat="1" applyBorder="1" applyAlignment="1" applyProtection="1">
      <alignment/>
      <protection/>
    </xf>
    <xf numFmtId="0" fontId="0" fillId="0" borderId="25" xfId="0" applyBorder="1" applyAlignment="1" applyProtection="1">
      <alignment horizontal="center"/>
      <protection/>
    </xf>
    <xf numFmtId="20" fontId="0" fillId="0" borderId="25" xfId="0" applyNumberFormat="1" applyBorder="1" applyAlignment="1" applyProtection="1">
      <alignment horizontal="center"/>
      <protection/>
    </xf>
    <xf numFmtId="164" fontId="0" fillId="0" borderId="25" xfId="0" applyNumberFormat="1" applyBorder="1" applyAlignment="1" applyProtection="1">
      <alignment horizontal="center"/>
      <protection/>
    </xf>
    <xf numFmtId="165" fontId="0" fillId="0" borderId="25" xfId="0" applyNumberFormat="1" applyBorder="1" applyAlignment="1" applyProtection="1">
      <alignment horizontal="center"/>
      <protection/>
    </xf>
    <xf numFmtId="2" fontId="0" fillId="0" borderId="25" xfId="0" applyNumberFormat="1" applyBorder="1" applyAlignment="1" applyProtection="1">
      <alignment horizontal="center"/>
      <protection/>
    </xf>
    <xf numFmtId="165" fontId="0" fillId="0" borderId="26" xfId="0" applyNumberFormat="1" applyBorder="1" applyAlignment="1" applyProtection="1">
      <alignment horizontal="center"/>
      <protection/>
    </xf>
    <xf numFmtId="1" fontId="4" fillId="7" borderId="27" xfId="0" applyNumberFormat="1" applyFont="1" applyFill="1" applyBorder="1" applyAlignment="1" applyProtection="1">
      <alignment horizontal="center"/>
      <protection/>
    </xf>
    <xf numFmtId="1" fontId="4" fillId="7" borderId="28" xfId="0" applyNumberFormat="1" applyFont="1" applyFill="1" applyBorder="1" applyAlignment="1" applyProtection="1">
      <alignment horizontal="center"/>
      <protection/>
    </xf>
    <xf numFmtId="1" fontId="4" fillId="7" borderId="29" xfId="0" applyNumberFormat="1" applyFont="1" applyFill="1" applyBorder="1" applyAlignment="1" applyProtection="1">
      <alignment horizontal="center"/>
      <protection/>
    </xf>
    <xf numFmtId="0" fontId="14" fillId="0" borderId="0" xfId="0" applyFont="1" applyAlignment="1">
      <alignment/>
    </xf>
    <xf numFmtId="0" fontId="10" fillId="0" borderId="0" xfId="20" applyFont="1" applyAlignment="1" applyProtection="1">
      <alignment/>
      <protection/>
    </xf>
    <xf numFmtId="0" fontId="15" fillId="0" borderId="7" xfId="20" applyFont="1" applyBorder="1" applyAlignment="1" applyProtection="1">
      <alignment/>
      <protection/>
    </xf>
    <xf numFmtId="0" fontId="0" fillId="0" borderId="3" xfId="0" applyNumberFormat="1" applyFont="1" applyFill="1" applyBorder="1" applyAlignment="1" applyProtection="1">
      <alignment horizontal="left" wrapText="1"/>
      <protection/>
    </xf>
    <xf numFmtId="0" fontId="0" fillId="0" borderId="3" xfId="0" applyBorder="1" applyAlignment="1" applyProtection="1">
      <alignment wrapText="1"/>
      <protection/>
    </xf>
    <xf numFmtId="0" fontId="0" fillId="0" borderId="4" xfId="0" applyBorder="1" applyAlignment="1" applyProtection="1">
      <alignment wrapText="1"/>
      <protection/>
    </xf>
    <xf numFmtId="0" fontId="0" fillId="0" borderId="0" xfId="0" applyBorder="1" applyAlignment="1" applyProtection="1">
      <alignment wrapText="1"/>
      <protection/>
    </xf>
    <xf numFmtId="0" fontId="0" fillId="0" borderId="6" xfId="0" applyBorder="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auto="1"/>
      </font>
      <fill>
        <patternFill>
          <bgColor rgb="FFFCF305"/>
        </patternFill>
      </fill>
      <border/>
    </dxf>
    <dxf>
      <font>
        <color rgb="FF00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9525</xdr:rowOff>
    </xdr:from>
    <xdr:to>
      <xdr:col>13</xdr:col>
      <xdr:colOff>9525</xdr:colOff>
      <xdr:row>9</xdr:row>
      <xdr:rowOff>19050</xdr:rowOff>
    </xdr:to>
    <xdr:pic>
      <xdr:nvPicPr>
        <xdr:cNvPr id="1" name="Picture 2"/>
        <xdr:cNvPicPr preferRelativeResize="1">
          <a:picLocks noChangeAspect="1"/>
        </xdr:cNvPicPr>
      </xdr:nvPicPr>
      <xdr:blipFill>
        <a:blip r:embed="rId1"/>
        <a:stretch>
          <a:fillRect/>
        </a:stretch>
      </xdr:blipFill>
      <xdr:spPr>
        <a:xfrm>
          <a:off x="514350" y="9525"/>
          <a:ext cx="8372475"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nearth.gsfc.nasa.gov/eclipse/transit/catalog/Tcatkey.html" TargetMode="External" /><Relationship Id="rId2" Type="http://schemas.openxmlformats.org/officeDocument/2006/relationships/hyperlink" Target="http://sunearth.gsfc.nasa.gov/eclipse/transit/catalog/MercuryCatalog.html"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1:P72"/>
  <sheetViews>
    <sheetView tabSelected="1" workbookViewId="0" topLeftCell="A1">
      <selection activeCell="N13" sqref="N13"/>
    </sheetView>
  </sheetViews>
  <sheetFormatPr defaultColWidth="11.00390625" defaultRowHeight="12"/>
  <cols>
    <col min="1" max="1" width="13.125" style="29" customWidth="1"/>
    <col min="2" max="2" width="7.875" style="29" customWidth="1"/>
    <col min="3" max="3" width="10.875" style="30" customWidth="1"/>
    <col min="4" max="7" width="9.875" style="30" customWidth="1"/>
    <col min="8" max="8" width="8.375" style="30" customWidth="1"/>
    <col min="9" max="11" width="7.875" style="30" customWidth="1"/>
    <col min="12" max="12" width="6.50390625" style="30" customWidth="1"/>
    <col min="13" max="13" width="6.625" style="30" customWidth="1"/>
    <col min="14" max="14" width="6.875" style="30" customWidth="1"/>
    <col min="15" max="15" width="6.50390625" style="30" customWidth="1"/>
    <col min="16" max="16" width="7.00390625" style="30" customWidth="1"/>
    <col min="17" max="16384" width="10.875" style="30" customWidth="1"/>
  </cols>
  <sheetData>
    <row r="1" ht="12"/>
    <row r="2" ht="12"/>
    <row r="3" ht="12"/>
    <row r="4" ht="12"/>
    <row r="5" ht="12"/>
    <row r="6" ht="12"/>
    <row r="7" ht="12"/>
    <row r="8" ht="12"/>
    <row r="9" ht="12"/>
    <row r="10" ht="12"/>
    <row r="11" spans="1:12" s="33" customFormat="1" ht="15.75">
      <c r="A11" s="31"/>
      <c r="B11" s="31"/>
      <c r="C11" s="103" t="s">
        <v>77</v>
      </c>
      <c r="E11" s="32"/>
      <c r="F11" s="32"/>
      <c r="G11" s="32"/>
      <c r="H11" s="32"/>
      <c r="I11" s="32"/>
      <c r="J11" s="32"/>
      <c r="K11" s="32"/>
      <c r="L11" s="32"/>
    </row>
    <row r="13" ht="21">
      <c r="B13" s="34" t="s">
        <v>67</v>
      </c>
    </row>
    <row r="14" ht="13.5" thickBot="1"/>
    <row r="15" spans="1:10" ht="12.75">
      <c r="A15" s="35" t="s">
        <v>80</v>
      </c>
      <c r="B15" s="36"/>
      <c r="C15" s="105" t="s">
        <v>68</v>
      </c>
      <c r="D15" s="106"/>
      <c r="E15" s="106"/>
      <c r="F15" s="106"/>
      <c r="G15" s="106"/>
      <c r="H15" s="106"/>
      <c r="I15" s="106"/>
      <c r="J15" s="107"/>
    </row>
    <row r="16" spans="1:12" ht="12.75">
      <c r="A16" s="37"/>
      <c r="B16" s="38"/>
      <c r="C16" s="108"/>
      <c r="D16" s="108"/>
      <c r="E16" s="108"/>
      <c r="F16" s="108"/>
      <c r="G16" s="108"/>
      <c r="H16" s="108"/>
      <c r="I16" s="108"/>
      <c r="J16" s="109"/>
      <c r="L16" s="39" t="s">
        <v>85</v>
      </c>
    </row>
    <row r="17" spans="1:12" ht="12.75">
      <c r="A17" s="37"/>
      <c r="B17" s="38"/>
      <c r="C17" s="108"/>
      <c r="D17" s="108"/>
      <c r="E17" s="108"/>
      <c r="F17" s="108"/>
      <c r="G17" s="108"/>
      <c r="H17" s="108"/>
      <c r="I17" s="108"/>
      <c r="J17" s="109"/>
      <c r="K17" s="40"/>
      <c r="L17" s="39" t="s">
        <v>105</v>
      </c>
    </row>
    <row r="18" spans="1:12" ht="12.75">
      <c r="A18" s="37"/>
      <c r="B18" s="38"/>
      <c r="C18" s="108"/>
      <c r="D18" s="108"/>
      <c r="E18" s="108"/>
      <c r="F18" s="108"/>
      <c r="G18" s="108"/>
      <c r="H18" s="108"/>
      <c r="I18" s="108"/>
      <c r="J18" s="109"/>
      <c r="K18" s="40"/>
      <c r="L18" s="40"/>
    </row>
    <row r="19" spans="1:12" ht="12.75">
      <c r="A19" s="37"/>
      <c r="B19" s="38"/>
      <c r="C19" s="108"/>
      <c r="D19" s="108"/>
      <c r="E19" s="108"/>
      <c r="F19" s="108"/>
      <c r="G19" s="108"/>
      <c r="H19" s="108"/>
      <c r="I19" s="108"/>
      <c r="J19" s="109"/>
      <c r="K19" s="40"/>
      <c r="L19" s="40"/>
    </row>
    <row r="20" spans="1:12" ht="12.75">
      <c r="A20" s="37"/>
      <c r="B20" s="38"/>
      <c r="C20" s="41"/>
      <c r="D20" s="41"/>
      <c r="E20" s="41"/>
      <c r="F20" s="41"/>
      <c r="G20" s="41"/>
      <c r="H20" s="41"/>
      <c r="I20" s="41"/>
      <c r="J20" s="42"/>
      <c r="K20" s="40"/>
      <c r="L20" s="40"/>
    </row>
    <row r="21" spans="1:10" ht="13.5" thickBot="1">
      <c r="A21" s="43" t="s">
        <v>60</v>
      </c>
      <c r="B21" s="44"/>
      <c r="C21" s="104" t="s">
        <v>69</v>
      </c>
      <c r="D21" s="45"/>
      <c r="E21" s="45"/>
      <c r="F21" s="45"/>
      <c r="G21" s="45"/>
      <c r="H21" s="45"/>
      <c r="I21" s="45"/>
      <c r="J21" s="46"/>
    </row>
    <row r="22" spans="12:15" ht="13.5" thickBot="1">
      <c r="L22" s="47" t="s">
        <v>111</v>
      </c>
      <c r="M22" s="48"/>
      <c r="N22" s="48"/>
      <c r="O22" s="49"/>
    </row>
    <row r="23" spans="1:15" ht="12.75">
      <c r="A23" s="50" t="s">
        <v>61</v>
      </c>
      <c r="C23" s="26" t="s">
        <v>76</v>
      </c>
      <c r="D23" s="51"/>
      <c r="E23" s="51"/>
      <c r="F23" s="51"/>
      <c r="L23" s="52" t="s">
        <v>81</v>
      </c>
      <c r="M23" s="53"/>
      <c r="N23" s="54"/>
      <c r="O23" s="53"/>
    </row>
    <row r="24" spans="1:15" s="55" customFormat="1" ht="15.75" thickBot="1">
      <c r="A24" s="50" t="s">
        <v>98</v>
      </c>
      <c r="C24" s="27">
        <v>40.717</v>
      </c>
      <c r="D24" s="56" t="s">
        <v>62</v>
      </c>
      <c r="F24" s="56"/>
      <c r="L24" s="57" t="s">
        <v>84</v>
      </c>
      <c r="M24" s="58"/>
      <c r="N24" s="59"/>
      <c r="O24" s="58"/>
    </row>
    <row r="25" spans="1:6" ht="13.5" thickBot="1">
      <c r="A25" s="50" t="s">
        <v>97</v>
      </c>
      <c r="C25" s="28">
        <v>-74.017</v>
      </c>
      <c r="D25" s="56" t="s">
        <v>63</v>
      </c>
      <c r="F25" s="51"/>
    </row>
    <row r="26" spans="12:16" ht="13.5" thickBot="1">
      <c r="L26" s="60"/>
      <c r="M26" s="61"/>
      <c r="N26" s="62" t="str">
        <f>Place</f>
        <v>New York</v>
      </c>
      <c r="O26" s="61"/>
      <c r="P26" s="63"/>
    </row>
    <row r="27" spans="3:16" ht="13.5" thickBot="1">
      <c r="C27" s="60"/>
      <c r="D27" s="61"/>
      <c r="E27" s="64" t="s">
        <v>110</v>
      </c>
      <c r="F27" s="61"/>
      <c r="G27" s="63"/>
      <c r="L27" s="65"/>
      <c r="M27" s="66"/>
      <c r="N27" s="67" t="s">
        <v>106</v>
      </c>
      <c r="O27" s="66"/>
      <c r="P27" s="68"/>
    </row>
    <row r="28" spans="1:16" ht="13.5" thickBot="1">
      <c r="A28" s="69" t="s">
        <v>95</v>
      </c>
      <c r="B28" s="70" t="s">
        <v>94</v>
      </c>
      <c r="C28" s="70" t="s">
        <v>86</v>
      </c>
      <c r="D28" s="70" t="s">
        <v>87</v>
      </c>
      <c r="E28" s="70" t="s">
        <v>107</v>
      </c>
      <c r="F28" s="70" t="s">
        <v>88</v>
      </c>
      <c r="G28" s="70" t="s">
        <v>89</v>
      </c>
      <c r="H28" s="70" t="s">
        <v>90</v>
      </c>
      <c r="I28" s="70" t="s">
        <v>91</v>
      </c>
      <c r="J28" s="70" t="s">
        <v>92</v>
      </c>
      <c r="K28" s="71" t="s">
        <v>93</v>
      </c>
      <c r="L28" s="72" t="s">
        <v>86</v>
      </c>
      <c r="M28" s="73" t="s">
        <v>87</v>
      </c>
      <c r="N28" s="73" t="s">
        <v>109</v>
      </c>
      <c r="O28" s="73" t="s">
        <v>88</v>
      </c>
      <c r="P28" s="74" t="s">
        <v>89</v>
      </c>
    </row>
    <row r="29" spans="1:16" ht="12.75">
      <c r="A29" s="75" t="s">
        <v>165</v>
      </c>
      <c r="B29" s="76">
        <v>6</v>
      </c>
      <c r="C29" s="77">
        <v>0.7805555555555556</v>
      </c>
      <c r="D29" s="77">
        <v>0.7833333333333333</v>
      </c>
      <c r="E29" s="77">
        <v>0.8354166666666667</v>
      </c>
      <c r="F29" s="77">
        <v>0.8875</v>
      </c>
      <c r="G29" s="77">
        <v>0.8902777777777778</v>
      </c>
      <c r="H29" s="78">
        <v>855.9</v>
      </c>
      <c r="I29" s="79">
        <v>14.471</v>
      </c>
      <c r="J29" s="80">
        <v>-14.68</v>
      </c>
      <c r="K29" s="81">
        <v>2.739</v>
      </c>
      <c r="L29" s="82">
        <f>RTD*ASIN(SIN(Dec*DTR)*SIN(lat*DTR)+COS(Dec*DTR)*COS(X!C29*DTR)*COS(lat*DTR))</f>
        <v>27.590061361561485</v>
      </c>
      <c r="M29" s="83">
        <f>RTD*ASIN(SIN(Dec*DTR)*SIN(lat*DTR)+COS(Dec*DTR)*COS(X!D29*DTR)*COS(lat*DTR))</f>
        <v>27.158625685865218</v>
      </c>
      <c r="N29" s="83">
        <f>RTD*ASIN(SIN(Dec*DTR)*SIN(lat*DTR)+COS(Dec*DTR)*COS(X!E29*DTR)*COS(lat*DTR))</f>
        <v>17.370959733698204</v>
      </c>
      <c r="O29" s="83">
        <f>RTD*ASIN(SIN(Dec*DTR)*SIN(lat*DTR)+COS(Dec*DTR)*COS(X!F29*DTR)*COS(lat*DTR))</f>
        <v>5.245517436875817</v>
      </c>
      <c r="P29" s="84">
        <f>RTD*ASIN(SIN(Dec*DTR)*SIN(lat*DTR)+COS(Dec*DTR)*COS(X!G29*DTR)*COS(lat*DTR))</f>
        <v>4.554000320233625</v>
      </c>
    </row>
    <row r="30" spans="1:16" ht="12.75">
      <c r="A30" s="85" t="s">
        <v>166</v>
      </c>
      <c r="B30" s="86">
        <v>5</v>
      </c>
      <c r="C30" s="87">
        <v>0.27847222222222223</v>
      </c>
      <c r="D30" s="87">
        <v>0.28125</v>
      </c>
      <c r="E30" s="87">
        <v>0.42291666666666666</v>
      </c>
      <c r="F30" s="87">
        <v>0.5645833333333333</v>
      </c>
      <c r="G30" s="87">
        <v>0.5673611111111111</v>
      </c>
      <c r="H30" s="88">
        <v>468.4</v>
      </c>
      <c r="I30" s="89">
        <v>2.666</v>
      </c>
      <c r="J30" s="90">
        <v>15.61</v>
      </c>
      <c r="K30" s="91">
        <v>14.725</v>
      </c>
      <c r="L30" s="82">
        <f>RTD*ASIN(SIN(Dec*DTR)*SIN(lat*DTR)+COS(Dec*DTR)*COS(X!C30*DTR)*COS(lat*DTR))</f>
        <v>-28.307590341240278</v>
      </c>
      <c r="M30" s="83">
        <f>RTD*ASIN(SIN(Dec*DTR)*SIN(lat*DTR)+COS(Dec*DTR)*COS(X!D30*DTR)*COS(lat*DTR))</f>
        <v>-27.923917357882946</v>
      </c>
      <c r="N30" s="83">
        <f>RTD*ASIN(SIN(Dec*DTR)*SIN(lat*DTR)+COS(Dec*DTR)*COS(X!E30*DTR)*COS(lat*DTR))</f>
        <v>2.161752999854051</v>
      </c>
      <c r="O30" s="83">
        <f>RTD*ASIN(SIN(Dec*DTR)*SIN(lat*DTR)+COS(Dec*DTR)*COS(X!F30*DTR)*COS(lat*DTR))</f>
        <v>40.23379432049522</v>
      </c>
      <c r="P30" s="84">
        <f>RTD*ASIN(SIN(Dec*DTR)*SIN(lat*DTR)+COS(Dec*DTR)*COS(X!G30*DTR)*COS(lat*DTR))</f>
        <v>40.96356361423045</v>
      </c>
    </row>
    <row r="31" spans="1:16" ht="12.75">
      <c r="A31" s="85" t="s">
        <v>167</v>
      </c>
      <c r="B31" s="86">
        <v>4</v>
      </c>
      <c r="C31" s="87">
        <v>0.46388888888888885</v>
      </c>
      <c r="D31" s="87">
        <v>0.46527777777777773</v>
      </c>
      <c r="E31" s="87">
        <v>0.5708333333333333</v>
      </c>
      <c r="F31" s="87">
        <v>0.6763888888888889</v>
      </c>
      <c r="G31" s="87">
        <v>0.6777777777777777</v>
      </c>
      <c r="H31" s="88">
        <v>352.8</v>
      </c>
      <c r="I31" s="89">
        <v>14.642</v>
      </c>
      <c r="J31" s="90">
        <v>-15.49</v>
      </c>
      <c r="K31" s="91">
        <v>2.909</v>
      </c>
      <c r="L31" s="82">
        <f>RTD*ASIN(SIN(Dec*DTR)*SIN(lat*DTR)+COS(Dec*DTR)*COS(X!C31*DTR)*COS(lat*DTR))</f>
        <v>-4.8963434641719035</v>
      </c>
      <c r="M31" s="83">
        <f>RTD*ASIN(SIN(Dec*DTR)*SIN(lat*DTR)+COS(Dec*DTR)*COS(X!D31*DTR)*COS(lat*DTR))</f>
        <v>-4.532819111545778</v>
      </c>
      <c r="N31" s="83">
        <f>RTD*ASIN(SIN(Dec*DTR)*SIN(lat*DTR)+COS(Dec*DTR)*COS(X!E31*DTR)*COS(lat*DTR))</f>
        <v>20.282065302113296</v>
      </c>
      <c r="O31" s="83">
        <f>RTD*ASIN(SIN(Dec*DTR)*SIN(lat*DTR)+COS(Dec*DTR)*COS(X!F31*DTR)*COS(lat*DTR))</f>
        <v>33.46871447782542</v>
      </c>
      <c r="P31" s="84">
        <f>RTD*ASIN(SIN(Dec*DTR)*SIN(lat*DTR)+COS(Dec*DTR)*COS(X!G31*DTR)*COS(lat*DTR))</f>
        <v>33.51648029722613</v>
      </c>
    </row>
    <row r="32" spans="1:16" ht="12.75">
      <c r="A32" s="85" t="s">
        <v>168</v>
      </c>
      <c r="B32" s="86">
        <v>3</v>
      </c>
      <c r="C32" s="87">
        <v>0.5972222222222222</v>
      </c>
      <c r="D32" s="87">
        <v>0.5993055555555555</v>
      </c>
      <c r="E32" s="87">
        <v>0.7305555555555556</v>
      </c>
      <c r="F32" s="87">
        <v>0.8611111111111112</v>
      </c>
      <c r="G32" s="87">
        <v>0.8638888888888889</v>
      </c>
      <c r="H32" s="88">
        <v>571</v>
      </c>
      <c r="I32" s="89">
        <v>2.869</v>
      </c>
      <c r="J32" s="90">
        <v>16.52</v>
      </c>
      <c r="K32" s="91">
        <v>14.933</v>
      </c>
      <c r="L32" s="82">
        <f>RTD*ASIN(SIN(Dec*DTR)*SIN(lat*DTR)+COS(Dec*DTR)*COS(X!C32*DTR)*COS(lat*DTR))</f>
        <v>49.257771703807876</v>
      </c>
      <c r="M32" s="83">
        <f>RTD*ASIN(SIN(Dec*DTR)*SIN(lat*DTR)+COS(Dec*DTR)*COS(X!D32*DTR)*COS(lat*DTR))</f>
        <v>49.77087969171452</v>
      </c>
      <c r="N32" s="83">
        <f>RTD*ASIN(SIN(Dec*DTR)*SIN(lat*DTR)+COS(Dec*DTR)*COS(X!E32*DTR)*COS(lat*DTR))</f>
        <v>64.31985648549113</v>
      </c>
      <c r="O32" s="83">
        <f>RTD*ASIN(SIN(Dec*DTR)*SIN(lat*DTR)+COS(Dec*DTR)*COS(X!F32*DTR)*COS(lat*DTR))</f>
        <v>35.58133450106907</v>
      </c>
      <c r="P32" s="84">
        <f>RTD*ASIN(SIN(Dec*DTR)*SIN(lat*DTR)+COS(Dec*DTR)*COS(X!G32*DTR)*COS(lat*DTR))</f>
        <v>34.8317605335456</v>
      </c>
    </row>
    <row r="33" spans="1:16" ht="12.75">
      <c r="A33" s="85" t="s">
        <v>169</v>
      </c>
      <c r="B33" s="86">
        <v>2</v>
      </c>
      <c r="C33" s="87">
        <v>0.19305555555555554</v>
      </c>
      <c r="D33" s="87">
        <v>0.19444444444444445</v>
      </c>
      <c r="E33" s="87">
        <v>0.30625</v>
      </c>
      <c r="F33" s="87">
        <v>0.41805555555555557</v>
      </c>
      <c r="G33" s="87">
        <v>0.41875</v>
      </c>
      <c r="H33" s="88">
        <v>146.4</v>
      </c>
      <c r="I33" s="89">
        <v>14.814</v>
      </c>
      <c r="J33" s="90">
        <v>-16.27</v>
      </c>
      <c r="K33" s="91">
        <v>3.079</v>
      </c>
      <c r="L33" s="82">
        <f>RTD*ASIN(SIN(Dec*DTR)*SIN(lat*DTR)+COS(Dec*DTR)*COS(X!C33*DTR)*COS(lat*DTR))</f>
        <v>-65.54849343485505</v>
      </c>
      <c r="M33" s="83">
        <f>RTD*ASIN(SIN(Dec*DTR)*SIN(lat*DTR)+COS(Dec*DTR)*COS(X!D33*DTR)*COS(lat*DTR))</f>
        <v>-65.5529729363591</v>
      </c>
      <c r="N33" s="83">
        <f>RTD*ASIN(SIN(Dec*DTR)*SIN(lat*DTR)+COS(Dec*DTR)*COS(X!E33*DTR)*COS(lat*DTR))</f>
        <v>-47.59699640310021</v>
      </c>
      <c r="O33" s="83">
        <f>RTD*ASIN(SIN(Dec*DTR)*SIN(lat*DTR)+COS(Dec*DTR)*COS(X!F33*DTR)*COS(lat*DTR))</f>
        <v>-17.660129911833323</v>
      </c>
      <c r="P33" s="84">
        <f>RTD*ASIN(SIN(Dec*DTR)*SIN(lat*DTR)+COS(Dec*DTR)*COS(X!G33*DTR)*COS(lat*DTR))</f>
        <v>-17.471907719153503</v>
      </c>
    </row>
    <row r="34" spans="1:16" ht="12.75">
      <c r="A34" s="85" t="s">
        <v>170</v>
      </c>
      <c r="B34" s="86">
        <v>1</v>
      </c>
      <c r="C34" s="87">
        <v>0.9534722222222222</v>
      </c>
      <c r="D34" s="87">
        <v>0.9548611111111112</v>
      </c>
      <c r="E34" s="87">
        <v>0.03958333333333333</v>
      </c>
      <c r="F34" s="87">
        <v>0.12361111111111112</v>
      </c>
      <c r="G34" s="87">
        <v>0.125</v>
      </c>
      <c r="H34" s="88">
        <v>641.1</v>
      </c>
      <c r="I34" s="89">
        <v>14.987</v>
      </c>
      <c r="J34" s="90">
        <v>-17.02</v>
      </c>
      <c r="K34" s="91">
        <v>3.249</v>
      </c>
      <c r="L34" s="82">
        <f>RTD*ASIN(SIN(Dec*DTR)*SIN(lat*DTR)+COS(Dec*DTR)*COS(X!C34*DTR)*COS(lat*DTR))</f>
        <v>-13.351694409250149</v>
      </c>
      <c r="M34" s="83">
        <f>RTD*ASIN(SIN(Dec*DTR)*SIN(lat*DTR)+COS(Dec*DTR)*COS(X!D34*DTR)*COS(lat*DTR))</f>
        <v>-13.723761187434981</v>
      </c>
      <c r="N34" s="83">
        <f>RTD*ASIN(SIN(Dec*DTR)*SIN(lat*DTR)+COS(Dec*DTR)*COS(X!E34*DTR)*COS(lat*DTR))</f>
        <v>-36.72097148983719</v>
      </c>
      <c r="O34" s="83">
        <f>RTD*ASIN(SIN(Dec*DTR)*SIN(lat*DTR)+COS(Dec*DTR)*COS(X!F34*DTR)*COS(lat*DTR))</f>
        <v>-57.62999122605727</v>
      </c>
      <c r="P34" s="84">
        <f>RTD*ASIN(SIN(Dec*DTR)*SIN(lat*DTR)+COS(Dec*DTR)*COS(X!G34*DTR)*COS(lat*DTR))</f>
        <v>-57.92080600839826</v>
      </c>
    </row>
    <row r="35" spans="1:16" ht="12.75">
      <c r="A35" s="85" t="s">
        <v>171</v>
      </c>
      <c r="B35" s="86">
        <v>6</v>
      </c>
      <c r="C35" s="87">
        <v>0.9631944444444445</v>
      </c>
      <c r="D35" s="87">
        <v>0.9652777777777778</v>
      </c>
      <c r="E35" s="87">
        <v>0.036111111111111115</v>
      </c>
      <c r="F35" s="87">
        <v>0.1076388888888889</v>
      </c>
      <c r="G35" s="87">
        <v>0.10972222222222222</v>
      </c>
      <c r="H35" s="88">
        <v>750.7</v>
      </c>
      <c r="I35" s="89">
        <v>14.54</v>
      </c>
      <c r="J35" s="90">
        <v>-15.01</v>
      </c>
      <c r="K35" s="91">
        <v>2.809</v>
      </c>
      <c r="L35" s="82">
        <f>RTD*ASIN(SIN(Dec*DTR)*SIN(lat*DTR)+COS(Dec*DTR)*COS(X!C35*DTR)*COS(lat*DTR))</f>
        <v>-14.78655522709463</v>
      </c>
      <c r="M35" s="83">
        <f>RTD*ASIN(SIN(Dec*DTR)*SIN(lat*DTR)+COS(Dec*DTR)*COS(X!D35*DTR)*COS(lat*DTR))</f>
        <v>-15.35075241520717</v>
      </c>
      <c r="N35" s="83">
        <f>RTD*ASIN(SIN(Dec*DTR)*SIN(lat*DTR)+COS(Dec*DTR)*COS(X!E35*DTR)*COS(lat*DTR))</f>
        <v>-34.60085844182502</v>
      </c>
      <c r="O35" s="83">
        <f>RTD*ASIN(SIN(Dec*DTR)*SIN(lat*DTR)+COS(Dec*DTR)*COS(X!F35*DTR)*COS(lat*DTR))</f>
        <v>-52.648374771467765</v>
      </c>
      <c r="P35" s="84">
        <f>RTD*ASIN(SIN(Dec*DTR)*SIN(lat*DTR)+COS(Dec*DTR)*COS(X!G35*DTR)*COS(lat*DTR))</f>
        <v>-53.11503200072637</v>
      </c>
    </row>
    <row r="36" spans="1:16" ht="12.75">
      <c r="A36" s="85" t="s">
        <v>172</v>
      </c>
      <c r="B36" s="86">
        <v>5</v>
      </c>
      <c r="C36" s="87">
        <v>0.545138888888889</v>
      </c>
      <c r="D36" s="87">
        <v>0.5472222222222222</v>
      </c>
      <c r="E36" s="87">
        <v>0.7041666666666666</v>
      </c>
      <c r="F36" s="87">
        <v>0.8611111111111112</v>
      </c>
      <c r="G36" s="87">
        <v>0.8631944444444444</v>
      </c>
      <c r="H36" s="88">
        <v>263.2</v>
      </c>
      <c r="I36" s="89">
        <v>2.74</v>
      </c>
      <c r="J36" s="90">
        <v>15.94</v>
      </c>
      <c r="K36" s="91">
        <v>14.8</v>
      </c>
      <c r="L36" s="82">
        <f>RTD*ASIN(SIN(Dec*DTR)*SIN(lat*DTR)+COS(Dec*DTR)*COS(X!C36*DTR)*COS(lat*DTR))</f>
        <v>35.27471762963857</v>
      </c>
      <c r="M36" s="83">
        <f>RTD*ASIN(SIN(Dec*DTR)*SIN(lat*DTR)+COS(Dec*DTR)*COS(X!D36*DTR)*COS(lat*DTR))</f>
        <v>35.83491888579835</v>
      </c>
      <c r="N36" s="83">
        <f>RTD*ASIN(SIN(Dec*DTR)*SIN(lat*DTR)+COS(Dec*DTR)*COS(X!E36*DTR)*COS(lat*DTR))</f>
        <v>65.22077398925343</v>
      </c>
      <c r="O36" s="83">
        <f>RTD*ASIN(SIN(Dec*DTR)*SIN(lat*DTR)+COS(Dec*DTR)*COS(X!F36*DTR)*COS(lat*DTR))</f>
        <v>35.26275654317171</v>
      </c>
      <c r="P36" s="84">
        <f>RTD*ASIN(SIN(Dec*DTR)*SIN(lat*DTR)+COS(Dec*DTR)*COS(X!G36*DTR)*COS(lat*DTR))</f>
        <v>34.70162701849079</v>
      </c>
    </row>
    <row r="37" spans="1:16" ht="12.75">
      <c r="A37" s="85" t="s">
        <v>173</v>
      </c>
      <c r="B37" s="86">
        <v>4</v>
      </c>
      <c r="C37" s="87">
        <v>0.6618055555555555</v>
      </c>
      <c r="D37" s="87">
        <v>0.6625</v>
      </c>
      <c r="E37" s="87">
        <v>0.7722222222222223</v>
      </c>
      <c r="F37" s="87">
        <v>0.8819444444444445</v>
      </c>
      <c r="G37" s="87">
        <v>0.8826388888888889</v>
      </c>
      <c r="H37" s="88">
        <v>250.4</v>
      </c>
      <c r="I37" s="89">
        <v>14.711</v>
      </c>
      <c r="J37" s="90">
        <v>-15.81</v>
      </c>
      <c r="K37" s="91">
        <v>2.979</v>
      </c>
      <c r="L37" s="82">
        <f>RTD*ASIN(SIN(Dec*DTR)*SIN(lat*DTR)+COS(Dec*DTR)*COS(X!C37*DTR)*COS(lat*DTR))</f>
        <v>32.43009890671794</v>
      </c>
      <c r="M37" s="83">
        <f>RTD*ASIN(SIN(Dec*DTR)*SIN(lat*DTR)+COS(Dec*DTR)*COS(X!D37*DTR)*COS(lat*DTR))</f>
        <v>32.473624182447956</v>
      </c>
      <c r="N37" s="83">
        <f>RTD*ASIN(SIN(Dec*DTR)*SIN(lat*DTR)+COS(Dec*DTR)*COS(X!E37*DTR)*COS(lat*DTR))</f>
        <v>27.78554333436373</v>
      </c>
      <c r="O37" s="83">
        <f>RTD*ASIN(SIN(Dec*DTR)*SIN(lat*DTR)+COS(Dec*DTR)*COS(X!F37*DTR)*COS(lat*DTR))</f>
        <v>5.815146884977358</v>
      </c>
      <c r="P37" s="84">
        <f>RTD*ASIN(SIN(Dec*DTR)*SIN(lat*DTR)+COS(Dec*DTR)*COS(X!G37*DTR)*COS(lat*DTR))</f>
        <v>5.645705754041875</v>
      </c>
    </row>
    <row r="38" spans="1:16" ht="12.75">
      <c r="A38" s="85" t="s">
        <v>174</v>
      </c>
      <c r="B38" s="86">
        <v>3</v>
      </c>
      <c r="C38" s="87">
        <v>0.9138888888888889</v>
      </c>
      <c r="D38" s="87">
        <v>0.9173611111111111</v>
      </c>
      <c r="E38" s="87">
        <v>0.011111111111111112</v>
      </c>
      <c r="F38" s="87">
        <v>0.10486111111111111</v>
      </c>
      <c r="G38" s="87">
        <v>0.10902777777777778</v>
      </c>
      <c r="H38" s="88">
        <v>775.4</v>
      </c>
      <c r="I38" s="89">
        <v>2.943</v>
      </c>
      <c r="J38" s="90">
        <v>16.84</v>
      </c>
      <c r="K38" s="91">
        <v>15.008</v>
      </c>
      <c r="L38" s="82">
        <f>RTD*ASIN(SIN(Dec*DTR)*SIN(lat*DTR)+COS(Dec*DTR)*COS(X!C38*DTR)*COS(lat*DTR))</f>
        <v>21.407180945406793</v>
      </c>
      <c r="M38" s="83">
        <f>RTD*ASIN(SIN(Dec*DTR)*SIN(lat*DTR)+COS(Dec*DTR)*COS(X!D38*DTR)*COS(lat*DTR))</f>
        <v>20.462797506203948</v>
      </c>
      <c r="N38" s="83">
        <f>RTD*ASIN(SIN(Dec*DTR)*SIN(lat*DTR)+COS(Dec*DTR)*COS(X!E38*DTR)*COS(lat*DTR))</f>
        <v>-4.042662782628412</v>
      </c>
      <c r="O38" s="83">
        <f>RTD*ASIN(SIN(Dec*DTR)*SIN(lat*DTR)+COS(Dec*DTR)*COS(X!F38*DTR)*COS(lat*DTR))</f>
        <v>-23.774495669638593</v>
      </c>
      <c r="P38" s="84">
        <f>RTD*ASIN(SIN(Dec*DTR)*SIN(lat*DTR)+COS(Dec*DTR)*COS(X!G38*DTR)*COS(lat*DTR))</f>
        <v>-24.450459130356723</v>
      </c>
    </row>
    <row r="39" spans="1:16" ht="12.75">
      <c r="A39" s="85" t="s">
        <v>175</v>
      </c>
      <c r="B39" s="86">
        <v>2</v>
      </c>
      <c r="C39" s="87">
        <v>0.3972222222222222</v>
      </c>
      <c r="D39" s="87">
        <v>0.3986111111111111</v>
      </c>
      <c r="E39" s="87">
        <v>0.5076388888888889</v>
      </c>
      <c r="F39" s="87">
        <v>0.6166666666666667</v>
      </c>
      <c r="G39" s="87">
        <v>0.6180555555555556</v>
      </c>
      <c r="H39" s="88">
        <v>248.7</v>
      </c>
      <c r="I39" s="89">
        <v>14.884</v>
      </c>
      <c r="J39" s="90">
        <v>-16.58</v>
      </c>
      <c r="K39" s="91">
        <v>3.149</v>
      </c>
      <c r="L39" s="82">
        <f>RTD*ASIN(SIN(Dec*DTR)*SIN(lat*DTR)+COS(Dec*DTR)*COS(X!C39*DTR)*COS(lat*DTR))</f>
        <v>-23.51811126033708</v>
      </c>
      <c r="M39" s="83">
        <f>RTD*ASIN(SIN(Dec*DTR)*SIN(lat*DTR)+COS(Dec*DTR)*COS(X!D39*DTR)*COS(lat*DTR))</f>
        <v>-23.13942724163503</v>
      </c>
      <c r="N39" s="83">
        <f>RTD*ASIN(SIN(Dec*DTR)*SIN(lat*DTR)+COS(Dec*DTR)*COS(X!E39*DTR)*COS(lat*DTR))</f>
        <v>5.410071343151626</v>
      </c>
      <c r="O39" s="83">
        <f>RTD*ASIN(SIN(Dec*DTR)*SIN(lat*DTR)+COS(Dec*DTR)*COS(X!F39*DTR)*COS(lat*DTR))</f>
        <v>27.065201049742438</v>
      </c>
      <c r="P39" s="84">
        <f>RTD*ASIN(SIN(Dec*DTR)*SIN(lat*DTR)+COS(Dec*DTR)*COS(X!G39*DTR)*COS(lat*DTR))</f>
        <v>27.25554221115903</v>
      </c>
    </row>
    <row r="40" spans="1:16" ht="12.75">
      <c r="A40" s="85" t="s">
        <v>176</v>
      </c>
      <c r="B40" s="86">
        <v>1</v>
      </c>
      <c r="C40" s="87">
        <v>0.16458333333333333</v>
      </c>
      <c r="D40" s="87">
        <v>0.16597222222222222</v>
      </c>
      <c r="E40" s="87">
        <v>0.23819444444444446</v>
      </c>
      <c r="F40" s="87">
        <v>0.3104166666666667</v>
      </c>
      <c r="G40" s="87">
        <v>0.31180555555555556</v>
      </c>
      <c r="H40" s="88">
        <v>742.1</v>
      </c>
      <c r="I40" s="89">
        <v>15.057</v>
      </c>
      <c r="J40" s="90">
        <v>-17.32</v>
      </c>
      <c r="K40" s="91">
        <v>3.318</v>
      </c>
      <c r="L40" s="82">
        <f>RTD*ASIN(SIN(Dec*DTR)*SIN(lat*DTR)+COS(Dec*DTR)*COS(X!C40*DTR)*COS(lat*DTR))</f>
        <v>-64.80115006821248</v>
      </c>
      <c r="M40" s="83">
        <f>RTD*ASIN(SIN(Dec*DTR)*SIN(lat*DTR)+COS(Dec*DTR)*COS(X!D40*DTR)*COS(lat*DTR))</f>
        <v>-64.9579458994677</v>
      </c>
      <c r="N40" s="83">
        <f>RTD*ASIN(SIN(Dec*DTR)*SIN(lat*DTR)+COS(Dec*DTR)*COS(X!E40*DTR)*COS(lat*DTR))</f>
        <v>-62.99382261277955</v>
      </c>
      <c r="O40" s="83">
        <f>RTD*ASIN(SIN(Dec*DTR)*SIN(lat*DTR)+COS(Dec*DTR)*COS(X!F40*DTR)*COS(lat*DTR))</f>
        <v>-47.297597782168864</v>
      </c>
      <c r="P40" s="84">
        <f>RTD*ASIN(SIN(Dec*DTR)*SIN(lat*DTR)+COS(Dec*DTR)*COS(X!G40*DTR)*COS(lat*DTR))</f>
        <v>-46.94254138622047</v>
      </c>
    </row>
    <row r="41" spans="1:16" ht="12.75">
      <c r="A41" s="85" t="s">
        <v>177</v>
      </c>
      <c r="B41" s="86">
        <v>6</v>
      </c>
      <c r="C41" s="87">
        <v>0.15138888888888888</v>
      </c>
      <c r="D41" s="87">
        <v>0.15277777777777776</v>
      </c>
      <c r="E41" s="87">
        <v>0.2375</v>
      </c>
      <c r="F41" s="87">
        <v>0.3215277777777778</v>
      </c>
      <c r="G41" s="87">
        <v>0.3229166666666667</v>
      </c>
      <c r="H41" s="88">
        <v>647.1</v>
      </c>
      <c r="I41" s="89">
        <v>14.61</v>
      </c>
      <c r="J41" s="90">
        <v>-15.33</v>
      </c>
      <c r="K41" s="91">
        <v>2.878</v>
      </c>
      <c r="L41" s="82">
        <f>RTD*ASIN(SIN(Dec*DTR)*SIN(lat*DTR)+COS(Dec*DTR)*COS(X!C41*DTR)*COS(lat*DTR))</f>
        <v>-61.265599221825646</v>
      </c>
      <c r="M41" s="83">
        <f>RTD*ASIN(SIN(Dec*DTR)*SIN(lat*DTR)+COS(Dec*DTR)*COS(X!D41*DTR)*COS(lat*DTR))</f>
        <v>-61.46616823033659</v>
      </c>
      <c r="N41" s="83">
        <f>RTD*ASIN(SIN(Dec*DTR)*SIN(lat*DTR)+COS(Dec*DTR)*COS(X!E41*DTR)*COS(lat*DTR))</f>
        <v>-61.2631613268598</v>
      </c>
      <c r="O41" s="83">
        <f>RTD*ASIN(SIN(Dec*DTR)*SIN(lat*DTR)+COS(Dec*DTR)*COS(X!F41*DTR)*COS(lat*DTR))</f>
        <v>-43.03917693694904</v>
      </c>
      <c r="P41" s="84">
        <f>RTD*ASIN(SIN(Dec*DTR)*SIN(lat*DTR)+COS(Dec*DTR)*COS(X!G41*DTR)*COS(lat*DTR))</f>
        <v>-42.680493992725516</v>
      </c>
    </row>
    <row r="42" spans="1:16" ht="12.75">
      <c r="A42" s="85" t="s">
        <v>178</v>
      </c>
      <c r="B42" s="86">
        <v>5</v>
      </c>
      <c r="C42" s="87">
        <v>0.8145833333333333</v>
      </c>
      <c r="D42" s="87">
        <v>0.8173611111111111</v>
      </c>
      <c r="E42" s="87">
        <v>0.9805555555555556</v>
      </c>
      <c r="F42" s="87">
        <v>0.14375</v>
      </c>
      <c r="G42" s="87">
        <v>0.14583333333333334</v>
      </c>
      <c r="H42" s="88">
        <v>64.5</v>
      </c>
      <c r="I42" s="89">
        <v>2.813</v>
      </c>
      <c r="J42" s="90">
        <v>16.27</v>
      </c>
      <c r="K42" s="91">
        <v>14.875</v>
      </c>
      <c r="L42" s="82">
        <f>RTD*ASIN(SIN(Dec*DTR)*SIN(lat*DTR)+COS(Dec*DTR)*COS(X!C42*DTR)*COS(lat*DTR))</f>
        <v>47.62833543153712</v>
      </c>
      <c r="M42" s="83">
        <f>RTD*ASIN(SIN(Dec*DTR)*SIN(lat*DTR)+COS(Dec*DTR)*COS(X!D42*DTR)*COS(lat*DTR))</f>
        <v>46.929517699249224</v>
      </c>
      <c r="N42" s="83">
        <f>RTD*ASIN(SIN(Dec*DTR)*SIN(lat*DTR)+COS(Dec*DTR)*COS(X!E42*DTR)*COS(lat*DTR))</f>
        <v>3.296417470174018</v>
      </c>
      <c r="O42" s="83">
        <f>RTD*ASIN(SIN(Dec*DTR)*SIN(lat*DTR)+COS(Dec*DTR)*COS(X!F42*DTR)*COS(lat*DTR))</f>
        <v>-29.666975891512216</v>
      </c>
      <c r="P42" s="84">
        <f>RTD*ASIN(SIN(Dec*DTR)*SIN(lat*DTR)+COS(Dec*DTR)*COS(X!G42*DTR)*COS(lat*DTR))</f>
        <v>-29.8918967766701</v>
      </c>
    </row>
    <row r="43" spans="1:16" ht="12.75">
      <c r="A43" s="85" t="s">
        <v>179</v>
      </c>
      <c r="B43" s="86">
        <v>4</v>
      </c>
      <c r="C43" s="87">
        <v>0.8604166666666666</v>
      </c>
      <c r="D43" s="87">
        <v>0.8611111111111112</v>
      </c>
      <c r="E43" s="87">
        <v>0.9736111111111111</v>
      </c>
      <c r="F43" s="87">
        <v>0.08541666666666665</v>
      </c>
      <c r="G43" s="87">
        <v>0.08680555555555557</v>
      </c>
      <c r="H43" s="88">
        <v>145.2</v>
      </c>
      <c r="I43" s="89">
        <v>14.781</v>
      </c>
      <c r="J43" s="90">
        <v>-16.12</v>
      </c>
      <c r="K43" s="91">
        <v>3.048</v>
      </c>
      <c r="L43" s="82">
        <f>RTD*ASIN(SIN(Dec*DTR)*SIN(lat*DTR)+COS(Dec*DTR)*COS(X!C43*DTR)*COS(lat*DTR))</f>
        <v>10.709661147678544</v>
      </c>
      <c r="M43" s="83">
        <f>RTD*ASIN(SIN(Dec*DTR)*SIN(lat*DTR)+COS(Dec*DTR)*COS(X!D43*DTR)*COS(lat*DTR))</f>
        <v>10.549483697524904</v>
      </c>
      <c r="N43" s="83">
        <f>RTD*ASIN(SIN(Dec*DTR)*SIN(lat*DTR)+COS(Dec*DTR)*COS(X!E43*DTR)*COS(lat*DTR))</f>
        <v>-18.279978070955767</v>
      </c>
      <c r="O43" s="83">
        <f>RTD*ASIN(SIN(Dec*DTR)*SIN(lat*DTR)+COS(Dec*DTR)*COS(X!F43*DTR)*COS(lat*DTR))</f>
        <v>-48.14944462137048</v>
      </c>
      <c r="P43" s="84">
        <f>RTD*ASIN(SIN(Dec*DTR)*SIN(lat*DTR)+COS(Dec*DTR)*COS(X!G43*DTR)*COS(lat*DTR))</f>
        <v>-48.49409733194996</v>
      </c>
    </row>
    <row r="44" spans="1:16" ht="12.75">
      <c r="A44" s="85" t="s">
        <v>0</v>
      </c>
      <c r="B44" s="86">
        <v>2</v>
      </c>
      <c r="C44" s="87">
        <v>0.6006944444444444</v>
      </c>
      <c r="D44" s="87">
        <v>0.6020833333333333</v>
      </c>
      <c r="E44" s="87">
        <v>0.7076388888888889</v>
      </c>
      <c r="F44" s="87">
        <v>0.8125</v>
      </c>
      <c r="G44" s="87">
        <v>0.813888888888889</v>
      </c>
      <c r="H44" s="88">
        <v>350.6</v>
      </c>
      <c r="I44" s="89">
        <v>14.953</v>
      </c>
      <c r="J44" s="90">
        <v>-16.87</v>
      </c>
      <c r="K44" s="91">
        <v>3.218</v>
      </c>
      <c r="L44" s="82">
        <f>RTD*ASIN(SIN(Dec*DTR)*SIN(lat*DTR)+COS(Dec*DTR)*COS(X!C44*DTR)*COS(lat*DTR))</f>
        <v>24.42386887828285</v>
      </c>
      <c r="M44" s="83">
        <f>RTD*ASIN(SIN(Dec*DTR)*SIN(lat*DTR)+COS(Dec*DTR)*COS(X!D44*DTR)*COS(lat*DTR))</f>
        <v>24.64414392224216</v>
      </c>
      <c r="N44" s="83">
        <f>RTD*ASIN(SIN(Dec*DTR)*SIN(lat*DTR)+COS(Dec*DTR)*COS(X!E44*DTR)*COS(lat*DTR))</f>
        <v>32.24705643160522</v>
      </c>
      <c r="O44" s="83">
        <f>RTD*ASIN(SIN(Dec*DTR)*SIN(lat*DTR)+COS(Dec*DTR)*COS(X!F44*DTR)*COS(lat*DTR))</f>
        <v>20.231770118169774</v>
      </c>
      <c r="P44" s="84">
        <f>RTD*ASIN(SIN(Dec*DTR)*SIN(lat*DTR)+COS(Dec*DTR)*COS(X!G44*DTR)*COS(lat*DTR))</f>
        <v>19.9698364244639</v>
      </c>
    </row>
    <row r="45" spans="1:16" ht="12.75">
      <c r="A45" s="85" t="s">
        <v>1</v>
      </c>
      <c r="B45" s="86">
        <v>1</v>
      </c>
      <c r="C45" s="87">
        <v>0.37986111111111115</v>
      </c>
      <c r="D45" s="87">
        <v>0.3826388888888889</v>
      </c>
      <c r="E45" s="87">
        <v>0.4375</v>
      </c>
      <c r="F45" s="87">
        <v>0.4923611111111111</v>
      </c>
      <c r="G45" s="87">
        <v>0.49444444444444446</v>
      </c>
      <c r="H45" s="88">
        <v>843</v>
      </c>
      <c r="I45" s="89">
        <v>15.128</v>
      </c>
      <c r="J45" s="90">
        <v>-17.59</v>
      </c>
      <c r="K45" s="91">
        <v>3.388</v>
      </c>
      <c r="L45" s="82">
        <f>RTD*ASIN(SIN(Dec*DTR)*SIN(lat*DTR)+COS(Dec*DTR)*COS(X!C45*DTR)*COS(lat*DTR))</f>
        <v>-28.92685307565506</v>
      </c>
      <c r="M45" s="83">
        <f>RTD*ASIN(SIN(Dec*DTR)*SIN(lat*DTR)+COS(Dec*DTR)*COS(X!D45*DTR)*COS(lat*DTR))</f>
        <v>-28.168994238135102</v>
      </c>
      <c r="N45" s="83">
        <f>RTD*ASIN(SIN(Dec*DTR)*SIN(lat*DTR)+COS(Dec*DTR)*COS(X!E45*DTR)*COS(lat*DTR))</f>
        <v>-13.304337390983372</v>
      </c>
      <c r="O45" s="83">
        <f>RTD*ASIN(SIN(Dec*DTR)*SIN(lat*DTR)+COS(Dec*DTR)*COS(X!F45*DTR)*COS(lat*DTR))</f>
        <v>0.9000419556398233</v>
      </c>
      <c r="P45" s="84">
        <f>RTD*ASIN(SIN(Dec*DTR)*SIN(lat*DTR)+COS(Dec*DTR)*COS(X!G45*DTR)*COS(lat*DTR))</f>
        <v>1.4169197924204517</v>
      </c>
    </row>
    <row r="46" spans="1:16" ht="12.75">
      <c r="A46" s="85" t="s">
        <v>2</v>
      </c>
      <c r="B46" s="86">
        <v>7</v>
      </c>
      <c r="C46" s="87">
        <v>0.8986111111111111</v>
      </c>
      <c r="D46" s="87">
        <v>0.9041666666666667</v>
      </c>
      <c r="E46" s="87">
        <v>0.9597222222222223</v>
      </c>
      <c r="F46" s="87">
        <v>0.014583333333333332</v>
      </c>
      <c r="G46" s="87">
        <v>0.02013888888888889</v>
      </c>
      <c r="H46" s="88">
        <v>888.8</v>
      </c>
      <c r="I46" s="89">
        <v>2.685</v>
      </c>
      <c r="J46" s="90">
        <v>15.68</v>
      </c>
      <c r="K46" s="91">
        <v>14.742</v>
      </c>
      <c r="L46" s="82">
        <f>RTD*ASIN(SIN(Dec*DTR)*SIN(lat*DTR)+COS(Dec*DTR)*COS(X!C46*DTR)*COS(lat*DTR))</f>
        <v>24.950444862278385</v>
      </c>
      <c r="M46" s="83">
        <f>RTD*ASIN(SIN(Dec*DTR)*SIN(lat*DTR)+COS(Dec*DTR)*COS(X!D46*DTR)*COS(lat*DTR))</f>
        <v>23.434609458430053</v>
      </c>
      <c r="N46" s="83">
        <f>RTD*ASIN(SIN(Dec*DTR)*SIN(lat*DTR)+COS(Dec*DTR)*COS(X!E46*DTR)*COS(lat*DTR))</f>
        <v>8.425923417049495</v>
      </c>
      <c r="O46" s="83">
        <f>RTD*ASIN(SIN(Dec*DTR)*SIN(lat*DTR)+COS(Dec*DTR)*COS(X!F46*DTR)*COS(lat*DTR))</f>
        <v>-5.6299207303068615</v>
      </c>
      <c r="P46" s="84">
        <f>RTD*ASIN(SIN(Dec*DTR)*SIN(lat*DTR)+COS(Dec*DTR)*COS(X!G46*DTR)*COS(lat*DTR))</f>
        <v>-6.980625906147276</v>
      </c>
    </row>
    <row r="47" spans="1:16" ht="12.75">
      <c r="A47" s="85" t="s">
        <v>3</v>
      </c>
      <c r="B47" s="86">
        <v>6</v>
      </c>
      <c r="C47" s="87">
        <v>0.3416666666666666</v>
      </c>
      <c r="D47" s="87">
        <v>0.34375</v>
      </c>
      <c r="E47" s="87">
        <v>0.4375</v>
      </c>
      <c r="F47" s="87">
        <v>0.53125</v>
      </c>
      <c r="G47" s="87">
        <v>0.5326388888888889</v>
      </c>
      <c r="H47" s="88">
        <v>542.4</v>
      </c>
      <c r="I47" s="89">
        <v>14.679</v>
      </c>
      <c r="J47" s="90">
        <v>-15.65</v>
      </c>
      <c r="K47" s="91">
        <v>2.948</v>
      </c>
      <c r="L47" s="82">
        <f>RTD*ASIN(SIN(Dec*DTR)*SIN(lat*DTR)+COS(Dec*DTR)*COS(X!C47*DTR)*COS(lat*DTR))</f>
        <v>-37.95320504129397</v>
      </c>
      <c r="M47" s="83">
        <f>RTD*ASIN(SIN(Dec*DTR)*SIN(lat*DTR)+COS(Dec*DTR)*COS(X!D47*DTR)*COS(lat*DTR))</f>
        <v>-37.398037312039435</v>
      </c>
      <c r="N47" s="83">
        <f>RTD*ASIN(SIN(Dec*DTR)*SIN(lat*DTR)+COS(Dec*DTR)*COS(X!E47*DTR)*COS(lat*DTR))</f>
        <v>-11.980401000301693</v>
      </c>
      <c r="O47" s="83">
        <f>RTD*ASIN(SIN(Dec*DTR)*SIN(lat*DTR)+COS(Dec*DTR)*COS(X!F47*DTR)*COS(lat*DTR))</f>
        <v>11.703532142437439</v>
      </c>
      <c r="P47" s="84">
        <f>RTD*ASIN(SIN(Dec*DTR)*SIN(lat*DTR)+COS(Dec*DTR)*COS(X!G47*DTR)*COS(lat*DTR))</f>
        <v>12.021406547387489</v>
      </c>
    </row>
    <row r="48" spans="1:16" ht="12.75">
      <c r="A48" s="85" t="s">
        <v>4</v>
      </c>
      <c r="B48" s="86">
        <v>5</v>
      </c>
      <c r="C48" s="87">
        <v>0.09444444444444444</v>
      </c>
      <c r="D48" s="87">
        <v>0.09652777777777777</v>
      </c>
      <c r="E48" s="87">
        <v>0.2590277777777778</v>
      </c>
      <c r="F48" s="87">
        <v>0.42083333333333334</v>
      </c>
      <c r="G48" s="87">
        <v>0.42291666666666666</v>
      </c>
      <c r="H48" s="88">
        <v>138.6</v>
      </c>
      <c r="I48" s="89">
        <v>2.888</v>
      </c>
      <c r="J48" s="90">
        <v>16.59</v>
      </c>
      <c r="K48" s="91">
        <v>14.949</v>
      </c>
      <c r="L48" s="82">
        <f>RTD*ASIN(SIN(Dec*DTR)*SIN(lat*DTR)+COS(Dec*DTR)*COS(X!C48*DTR)*COS(lat*DTR))</f>
        <v>-22.175445160441903</v>
      </c>
      <c r="M48" s="83">
        <f>RTD*ASIN(SIN(Dec*DTR)*SIN(lat*DTR)+COS(Dec*DTR)*COS(X!D48*DTR)*COS(lat*DTR))</f>
        <v>-22.543979673983856</v>
      </c>
      <c r="N48" s="83">
        <f>RTD*ASIN(SIN(Dec*DTR)*SIN(lat*DTR)+COS(Dec*DTR)*COS(X!E48*DTR)*COS(lat*DTR))</f>
        <v>-29.715051298950456</v>
      </c>
      <c r="O48" s="83">
        <f>RTD*ASIN(SIN(Dec*DTR)*SIN(lat*DTR)+COS(Dec*DTR)*COS(X!F48*DTR)*COS(lat*DTR))</f>
        <v>2.301980417895497</v>
      </c>
      <c r="P48" s="84">
        <f>RTD*ASIN(SIN(Dec*DTR)*SIN(lat*DTR)+COS(Dec*DTR)*COS(X!G48*DTR)*COS(lat*DTR))</f>
        <v>2.8368830970672865</v>
      </c>
    </row>
    <row r="49" spans="1:16" ht="12.75">
      <c r="A49" s="85" t="s">
        <v>5</v>
      </c>
      <c r="B49" s="86">
        <v>4</v>
      </c>
      <c r="C49" s="87">
        <v>0.059722222222222225</v>
      </c>
      <c r="D49" s="87">
        <v>0.061111111111111116</v>
      </c>
      <c r="E49" s="87">
        <v>0.17430555555555557</v>
      </c>
      <c r="F49" s="87">
        <v>0.2875</v>
      </c>
      <c r="G49" s="87">
        <v>0.2881944444444445</v>
      </c>
      <c r="H49" s="88">
        <v>42.6</v>
      </c>
      <c r="I49" s="89">
        <v>14.851</v>
      </c>
      <c r="J49" s="90">
        <v>-16.42</v>
      </c>
      <c r="K49" s="91">
        <v>3.118</v>
      </c>
      <c r="L49" s="82">
        <f>RTD*ASIN(SIN(Dec*DTR)*SIN(lat*DTR)+COS(Dec*DTR)*COS(X!C49*DTR)*COS(lat*DTR))</f>
        <v>-41.761080649843734</v>
      </c>
      <c r="M49" s="83">
        <f>RTD*ASIN(SIN(Dec*DTR)*SIN(lat*DTR)+COS(Dec*DTR)*COS(X!D49*DTR)*COS(lat*DTR))</f>
        <v>-42.1257631798775</v>
      </c>
      <c r="N49" s="83">
        <f>RTD*ASIN(SIN(Dec*DTR)*SIN(lat*DTR)+COS(Dec*DTR)*COS(X!E49*DTR)*COS(lat*DTR))</f>
        <v>-64.90326371293074</v>
      </c>
      <c r="O49" s="83">
        <f>RTD*ASIN(SIN(Dec*DTR)*SIN(lat*DTR)+COS(Dec*DTR)*COS(X!F49*DTR)*COS(lat*DTR))</f>
        <v>-52.254636542728186</v>
      </c>
      <c r="P49" s="84">
        <f>RTD*ASIN(SIN(Dec*DTR)*SIN(lat*DTR)+COS(Dec*DTR)*COS(X!G49*DTR)*COS(lat*DTR))</f>
        <v>-52.09057384567079</v>
      </c>
    </row>
    <row r="50" spans="1:16" ht="12.75">
      <c r="A50" s="85" t="s">
        <v>6</v>
      </c>
      <c r="B50" s="86">
        <v>2</v>
      </c>
      <c r="C50" s="87">
        <v>0.80625</v>
      </c>
      <c r="D50" s="87">
        <v>0.8076388888888889</v>
      </c>
      <c r="E50" s="87">
        <v>0.9069444444444444</v>
      </c>
      <c r="F50" s="87">
        <v>0.006944444444444444</v>
      </c>
      <c r="G50" s="87">
        <v>0.008333333333333333</v>
      </c>
      <c r="H50" s="88">
        <v>454</v>
      </c>
      <c r="I50" s="89">
        <v>15.024</v>
      </c>
      <c r="J50" s="90">
        <v>-17.17</v>
      </c>
      <c r="K50" s="91">
        <v>3.288</v>
      </c>
      <c r="L50" s="82">
        <f>RTD*ASIN(SIN(Dec*DTR)*SIN(lat*DTR)+COS(Dec*DTR)*COS(X!C50*DTR)*COS(lat*DTR))</f>
        <v>21.136925712696268</v>
      </c>
      <c r="M50" s="83">
        <f>RTD*ASIN(SIN(Dec*DTR)*SIN(lat*DTR)+COS(Dec*DTR)*COS(X!D50*DTR)*COS(lat*DTR))</f>
        <v>20.88531842848258</v>
      </c>
      <c r="N50" s="83">
        <f>RTD*ASIN(SIN(Dec*DTR)*SIN(lat*DTR)+COS(Dec*DTR)*COS(X!E50*DTR)*COS(lat*DTR))</f>
        <v>-1.307506829374653</v>
      </c>
      <c r="O50" s="83">
        <f>RTD*ASIN(SIN(Dec*DTR)*SIN(lat*DTR)+COS(Dec*DTR)*COS(X!F50*DTR)*COS(lat*DTR))</f>
        <v>-27.97134500048376</v>
      </c>
      <c r="P50" s="84">
        <f>RTD*ASIN(SIN(Dec*DTR)*SIN(lat*DTR)+COS(Dec*DTR)*COS(X!G50*DTR)*COS(lat*DTR))</f>
        <v>-28.350246917463547</v>
      </c>
    </row>
    <row r="51" spans="1:16" ht="12.75">
      <c r="A51" s="85" t="s">
        <v>7</v>
      </c>
      <c r="B51" s="86">
        <v>8</v>
      </c>
      <c r="C51" s="87">
        <v>0.8715277777777778</v>
      </c>
      <c r="D51" s="87">
        <v>0.8770833333333333</v>
      </c>
      <c r="E51" s="87">
        <v>0.9</v>
      </c>
      <c r="F51" s="87">
        <v>0.9229166666666666</v>
      </c>
      <c r="G51" s="87">
        <v>0.9284722222222223</v>
      </c>
      <c r="H51" s="88">
        <v>943.8</v>
      </c>
      <c r="I51" s="89">
        <v>14.522</v>
      </c>
      <c r="J51" s="90">
        <v>-14.91</v>
      </c>
      <c r="K51" s="91">
        <v>2.793</v>
      </c>
      <c r="L51" s="82">
        <f>RTD*ASIN(SIN(Dec*DTR)*SIN(lat*DTR)+COS(Dec*DTR)*COS(X!C51*DTR)*COS(lat*DTR))</f>
        <v>8.948564533379155</v>
      </c>
      <c r="M51" s="83">
        <f>RTD*ASIN(SIN(Dec*DTR)*SIN(lat*DTR)+COS(Dec*DTR)*COS(X!D51*DTR)*COS(lat*DTR))</f>
        <v>7.609235905598559</v>
      </c>
      <c r="N51" s="83">
        <f>RTD*ASIN(SIN(Dec*DTR)*SIN(lat*DTR)+COS(Dec*DTR)*COS(X!E51*DTR)*COS(lat*DTR))</f>
        <v>1.9168550525281598</v>
      </c>
      <c r="O51" s="83">
        <f>RTD*ASIN(SIN(Dec*DTR)*SIN(lat*DTR)+COS(Dec*DTR)*COS(X!F51*DTR)*COS(lat*DTR))</f>
        <v>-3.995836973858232</v>
      </c>
      <c r="P51" s="84">
        <f>RTD*ASIN(SIN(Dec*DTR)*SIN(lat*DTR)+COS(Dec*DTR)*COS(X!G51*DTR)*COS(lat*DTR))</f>
        <v>-5.455598718198812</v>
      </c>
    </row>
    <row r="52" spans="1:16" ht="12.75">
      <c r="A52" s="85" t="s">
        <v>8</v>
      </c>
      <c r="B52" s="86">
        <v>1</v>
      </c>
      <c r="C52" s="87">
        <v>0.607638888888889</v>
      </c>
      <c r="D52" s="87">
        <v>0.6125</v>
      </c>
      <c r="E52" s="87">
        <v>0.6361111111111112</v>
      </c>
      <c r="F52" s="87">
        <v>0.6597222222222222</v>
      </c>
      <c r="G52" s="87">
        <v>0.6645833333333333</v>
      </c>
      <c r="H52" s="88">
        <v>944.6</v>
      </c>
      <c r="I52" s="89">
        <v>15.199</v>
      </c>
      <c r="J52" s="90">
        <v>-17.88</v>
      </c>
      <c r="K52" s="91">
        <v>3.457</v>
      </c>
      <c r="L52" s="82">
        <f>RTD*ASIN(SIN(Dec*DTR)*SIN(lat*DTR)+COS(Dec*DTR)*COS(X!C52*DTR)*COS(lat*DTR))</f>
        <v>24.54673122078793</v>
      </c>
      <c r="M52" s="83">
        <f>RTD*ASIN(SIN(Dec*DTR)*SIN(lat*DTR)+COS(Dec*DTR)*COS(X!D52*DTR)*COS(lat*DTR))</f>
        <v>25.25351072235282</v>
      </c>
      <c r="N52" s="83">
        <f>RTD*ASIN(SIN(Dec*DTR)*SIN(lat*DTR)+COS(Dec*DTR)*COS(X!E52*DTR)*COS(lat*DTR))</f>
        <v>28.195283716372302</v>
      </c>
      <c r="O52" s="83">
        <f>RTD*ASIN(SIN(Dec*DTR)*SIN(lat*DTR)+COS(Dec*DTR)*COS(X!F52*DTR)*COS(lat*DTR))</f>
        <v>30.235341721787233</v>
      </c>
      <c r="P52" s="84">
        <f>RTD*ASIN(SIN(Dec*DTR)*SIN(lat*DTR)+COS(Dec*DTR)*COS(X!G52*DTR)*COS(lat*DTR))</f>
        <v>30.533873881696294</v>
      </c>
    </row>
    <row r="53" spans="1:16" ht="12.75">
      <c r="A53" s="85" t="s">
        <v>9</v>
      </c>
      <c r="B53" s="86">
        <v>7</v>
      </c>
      <c r="C53" s="87">
        <v>0.12222222222222223</v>
      </c>
      <c r="D53" s="87">
        <v>0.12569444444444444</v>
      </c>
      <c r="E53" s="87">
        <v>0.23680555555555557</v>
      </c>
      <c r="F53" s="87">
        <v>0.34791666666666665</v>
      </c>
      <c r="G53" s="87">
        <v>0.3513888888888889</v>
      </c>
      <c r="H53" s="88">
        <v>689</v>
      </c>
      <c r="I53" s="89">
        <v>2.759</v>
      </c>
      <c r="J53" s="90">
        <v>16.02</v>
      </c>
      <c r="K53" s="91">
        <v>14.817</v>
      </c>
      <c r="L53" s="82">
        <f>RTD*ASIN(SIN(Dec*DTR)*SIN(lat*DTR)+COS(Dec*DTR)*COS(X!C53*DTR)*COS(lat*DTR))</f>
        <v>-27.144383200182602</v>
      </c>
      <c r="M53" s="83">
        <f>RTD*ASIN(SIN(Dec*DTR)*SIN(lat*DTR)+COS(Dec*DTR)*COS(X!D53*DTR)*COS(lat*DTR))</f>
        <v>-27.63409561297502</v>
      </c>
      <c r="N53" s="83">
        <f>RTD*ASIN(SIN(Dec*DTR)*SIN(lat*DTR)+COS(Dec*DTR)*COS(X!E53*DTR)*COS(lat*DTR))</f>
        <v>-32.16030573410216</v>
      </c>
      <c r="O53" s="83">
        <f>RTD*ASIN(SIN(Dec*DTR)*SIN(lat*DTR)+COS(Dec*DTR)*COS(X!F53*DTR)*COS(lat*DTR))</f>
        <v>-15.51300656622371</v>
      </c>
      <c r="P53" s="84">
        <f>RTD*ASIN(SIN(Dec*DTR)*SIN(lat*DTR)+COS(Dec*DTR)*COS(X!G53*DTR)*COS(lat*DTR))</f>
        <v>-14.762313500960081</v>
      </c>
    </row>
    <row r="54" spans="1:16" ht="12.75">
      <c r="A54" s="85" t="s">
        <v>10</v>
      </c>
      <c r="B54" s="86">
        <v>6</v>
      </c>
      <c r="C54" s="87">
        <v>0.5354166666666667</v>
      </c>
      <c r="D54" s="87">
        <v>0.5368055555555555</v>
      </c>
      <c r="E54" s="87">
        <v>0.6381944444444444</v>
      </c>
      <c r="F54" s="87">
        <v>0.7388888888888889</v>
      </c>
      <c r="G54" s="87">
        <v>0.7402777777777777</v>
      </c>
      <c r="H54" s="88">
        <v>439.9</v>
      </c>
      <c r="I54" s="89">
        <v>14.748</v>
      </c>
      <c r="J54" s="90">
        <v>-15.96</v>
      </c>
      <c r="K54" s="91">
        <v>3.018</v>
      </c>
      <c r="L54" s="82">
        <f>RTD*ASIN(SIN(Dec*DTR)*SIN(lat*DTR)+COS(Dec*DTR)*COS(X!C54*DTR)*COS(lat*DTR))</f>
        <v>12.427717077463683</v>
      </c>
      <c r="M54" s="83">
        <f>RTD*ASIN(SIN(Dec*DTR)*SIN(lat*DTR)+COS(Dec*DTR)*COS(X!D54*DTR)*COS(lat*DTR))</f>
        <v>12.740701174884995</v>
      </c>
      <c r="N54" s="83">
        <f>RTD*ASIN(SIN(Dec*DTR)*SIN(lat*DTR)+COS(Dec*DTR)*COS(X!E54*DTR)*COS(lat*DTR))</f>
        <v>30.295639757072482</v>
      </c>
      <c r="O54" s="83">
        <f>RTD*ASIN(SIN(Dec*DTR)*SIN(lat*DTR)+COS(Dec*DTR)*COS(X!F54*DTR)*COS(lat*DTR))</f>
        <v>31.400219803011467</v>
      </c>
      <c r="P54" s="84">
        <f>RTD*ASIN(SIN(Dec*DTR)*SIN(lat*DTR)+COS(Dec*DTR)*COS(X!G54*DTR)*COS(lat*DTR))</f>
        <v>31.280606985132437</v>
      </c>
    </row>
    <row r="55" spans="1:16" ht="12.75">
      <c r="A55" s="85" t="s">
        <v>11</v>
      </c>
      <c r="B55" s="86">
        <v>5</v>
      </c>
      <c r="C55" s="87">
        <v>0.37986111111111115</v>
      </c>
      <c r="D55" s="87">
        <v>0.3819444444444444</v>
      </c>
      <c r="E55" s="87">
        <v>0.5347222222222222</v>
      </c>
      <c r="F55" s="87">
        <v>0.6881944444444444</v>
      </c>
      <c r="G55" s="87">
        <v>0.6902777777777778</v>
      </c>
      <c r="H55" s="88">
        <v>339.5</v>
      </c>
      <c r="I55" s="89">
        <v>2.961</v>
      </c>
      <c r="J55" s="90">
        <v>16.9</v>
      </c>
      <c r="K55" s="91">
        <v>15.024</v>
      </c>
      <c r="L55" s="82">
        <f>RTD*ASIN(SIN(Dec*DTR)*SIN(lat*DTR)+COS(Dec*DTR)*COS(X!C55*DTR)*COS(lat*DTR))</f>
        <v>-7.581515220929887</v>
      </c>
      <c r="M55" s="83">
        <f>RTD*ASIN(SIN(Dec*DTR)*SIN(lat*DTR)+COS(Dec*DTR)*COS(X!D55*DTR)*COS(lat*DTR))</f>
        <v>-7.088402054043201</v>
      </c>
      <c r="N55" s="83">
        <f>RTD*ASIN(SIN(Dec*DTR)*SIN(lat*DTR)+COS(Dec*DTR)*COS(X!E55*DTR)*COS(lat*DTR))</f>
        <v>33.089463886452826</v>
      </c>
      <c r="O55" s="83">
        <f>RTD*ASIN(SIN(Dec*DTR)*SIN(lat*DTR)+COS(Dec*DTR)*COS(X!F55*DTR)*COS(lat*DTR))</f>
        <v>65.74324784829217</v>
      </c>
      <c r="P55" s="84">
        <f>RTD*ASIN(SIN(Dec*DTR)*SIN(lat*DTR)+COS(Dec*DTR)*COS(X!G55*DTR)*COS(lat*DTR))</f>
        <v>65.8576688691116</v>
      </c>
    </row>
    <row r="56" spans="1:16" ht="12.75">
      <c r="A56" s="85" t="s">
        <v>12</v>
      </c>
      <c r="B56" s="86">
        <v>4</v>
      </c>
      <c r="C56" s="87">
        <v>0.25972222222222224</v>
      </c>
      <c r="D56" s="87">
        <v>0.2611111111111111</v>
      </c>
      <c r="E56" s="87">
        <v>0.3736111111111111</v>
      </c>
      <c r="F56" s="87">
        <v>0.48680555555555555</v>
      </c>
      <c r="G56" s="87">
        <v>0.48819444444444443</v>
      </c>
      <c r="H56" s="88">
        <v>60.9</v>
      </c>
      <c r="I56" s="89">
        <v>14.921</v>
      </c>
      <c r="J56" s="90">
        <v>-16.73</v>
      </c>
      <c r="K56" s="91">
        <v>3.188</v>
      </c>
      <c r="L56" s="82">
        <f>RTD*ASIN(SIN(Dec*DTR)*SIN(lat*DTR)+COS(Dec*DTR)*COS(X!C56*DTR)*COS(lat*DTR))</f>
        <v>-58.59393745526292</v>
      </c>
      <c r="M56" s="83">
        <f>RTD*ASIN(SIN(Dec*DTR)*SIN(lat*DTR)+COS(Dec*DTR)*COS(X!D56*DTR)*COS(lat*DTR))</f>
        <v>-58.31468527505985</v>
      </c>
      <c r="N56" s="83">
        <f>RTD*ASIN(SIN(Dec*DTR)*SIN(lat*DTR)+COS(Dec*DTR)*COS(X!E56*DTR)*COS(lat*DTR))</f>
        <v>-30.02689701628029</v>
      </c>
      <c r="O56" s="83">
        <f>RTD*ASIN(SIN(Dec*DTR)*SIN(lat*DTR)+COS(Dec*DTR)*COS(X!F56*DTR)*COS(lat*DTR))</f>
        <v>0.17175639446983013</v>
      </c>
      <c r="P56" s="84">
        <f>RTD*ASIN(SIN(Dec*DTR)*SIN(lat*DTR)+COS(Dec*DTR)*COS(X!G56*DTR)*COS(lat*DTR))</f>
        <v>0.5215122733595627</v>
      </c>
    </row>
    <row r="57" spans="1:16" ht="12.75">
      <c r="A57" s="85" t="s">
        <v>13</v>
      </c>
      <c r="B57" s="86">
        <v>2</v>
      </c>
      <c r="C57" s="87">
        <v>0.0125</v>
      </c>
      <c r="D57" s="87">
        <v>0.013888888888888888</v>
      </c>
      <c r="E57" s="87">
        <v>0.10625</v>
      </c>
      <c r="F57" s="87">
        <v>0.1986111111111111</v>
      </c>
      <c r="G57" s="87">
        <v>0.2</v>
      </c>
      <c r="H57" s="88">
        <v>556.1</v>
      </c>
      <c r="I57" s="89">
        <v>15.094</v>
      </c>
      <c r="J57" s="90">
        <v>-17.45</v>
      </c>
      <c r="K57" s="91">
        <v>3.357</v>
      </c>
      <c r="L57" s="82">
        <f>RTD*ASIN(SIN(Dec*DTR)*SIN(lat*DTR)+COS(Dec*DTR)*COS(X!C57*DTR)*COS(lat*DTR))</f>
        <v>-29.64570522748905</v>
      </c>
      <c r="M57" s="83">
        <f>RTD*ASIN(SIN(Dec*DTR)*SIN(lat*DTR)+COS(Dec*DTR)*COS(X!D57*DTR)*COS(lat*DTR))</f>
        <v>-30.024408420473325</v>
      </c>
      <c r="N57" s="83">
        <f>RTD*ASIN(SIN(Dec*DTR)*SIN(lat*DTR)+COS(Dec*DTR)*COS(X!E57*DTR)*COS(lat*DTR))</f>
        <v>-54.09506836688468</v>
      </c>
      <c r="O57" s="83">
        <f>RTD*ASIN(SIN(Dec*DTR)*SIN(lat*DTR)+COS(Dec*DTR)*COS(X!F57*DTR)*COS(lat*DTR))</f>
        <v>-66.70044981541173</v>
      </c>
      <c r="P57" s="84">
        <f>RTD*ASIN(SIN(Dec*DTR)*SIN(lat*DTR)+COS(Dec*DTR)*COS(X!G57*DTR)*COS(lat*DTR))</f>
        <v>-66.67369967194591</v>
      </c>
    </row>
    <row r="58" spans="1:16" ht="12.75">
      <c r="A58" s="85" t="s">
        <v>14</v>
      </c>
      <c r="B58" s="86">
        <v>8</v>
      </c>
      <c r="C58" s="87">
        <v>0.041666666666666664</v>
      </c>
      <c r="D58" s="87">
        <v>0.044444444444444446</v>
      </c>
      <c r="E58" s="87">
        <v>0.10069444444444443</v>
      </c>
      <c r="F58" s="87">
        <v>0.15625</v>
      </c>
      <c r="G58" s="87">
        <v>0.15902777777777777</v>
      </c>
      <c r="H58" s="88">
        <v>838.8</v>
      </c>
      <c r="I58" s="89">
        <v>14.646</v>
      </c>
      <c r="J58" s="90">
        <v>-15.5</v>
      </c>
      <c r="K58" s="91">
        <v>2.917</v>
      </c>
      <c r="L58" s="82">
        <f>RTD*ASIN(SIN(Dec*DTR)*SIN(lat*DTR)+COS(Dec*DTR)*COS(X!C58*DTR)*COS(lat*DTR))</f>
        <v>-36.42376629359265</v>
      </c>
      <c r="M58" s="83">
        <f>RTD*ASIN(SIN(Dec*DTR)*SIN(lat*DTR)+COS(Dec*DTR)*COS(X!D58*DTR)*COS(lat*DTR))</f>
        <v>-37.16585076176771</v>
      </c>
      <c r="N58" s="83">
        <f>RTD*ASIN(SIN(Dec*DTR)*SIN(lat*DTR)+COS(Dec*DTR)*COS(X!E58*DTR)*COS(lat*DTR))</f>
        <v>-51.439468642697825</v>
      </c>
      <c r="O58" s="83">
        <f>RTD*ASIN(SIN(Dec*DTR)*SIN(lat*DTR)+COS(Dec*DTR)*COS(X!F58*DTR)*COS(lat*DTR))</f>
        <v>-62.11827498134167</v>
      </c>
      <c r="P58" s="84">
        <f>RTD*ASIN(SIN(Dec*DTR)*SIN(lat*DTR)+COS(Dec*DTR)*COS(X!G58*DTR)*COS(lat*DTR))</f>
        <v>-62.47708903374181</v>
      </c>
    </row>
    <row r="59" spans="1:16" ht="12.75">
      <c r="A59" s="85" t="s">
        <v>15</v>
      </c>
      <c r="B59" s="86">
        <v>7</v>
      </c>
      <c r="C59" s="87">
        <v>0.375</v>
      </c>
      <c r="D59" s="87">
        <v>0.37777777777777777</v>
      </c>
      <c r="E59" s="87">
        <v>0.517361111111111</v>
      </c>
      <c r="F59" s="87">
        <v>0.6576388888888889</v>
      </c>
      <c r="G59" s="87">
        <v>0.6597222222222222</v>
      </c>
      <c r="H59" s="88">
        <v>484.7</v>
      </c>
      <c r="I59" s="89">
        <v>2.833</v>
      </c>
      <c r="J59" s="90">
        <v>16.34</v>
      </c>
      <c r="K59" s="91">
        <v>14.892</v>
      </c>
      <c r="L59" s="82">
        <f>RTD*ASIN(SIN(Dec*DTR)*SIN(lat*DTR)+COS(Dec*DTR)*COS(X!C59*DTR)*COS(lat*DTR))</f>
        <v>-9.172965892332213</v>
      </c>
      <c r="M59" s="83">
        <f>RTD*ASIN(SIN(Dec*DTR)*SIN(lat*DTR)+COS(Dec*DTR)*COS(X!D59*DTR)*COS(lat*DTR))</f>
        <v>-8.520840715802262</v>
      </c>
      <c r="N59" s="83">
        <f>RTD*ASIN(SIN(Dec*DTR)*SIN(lat*DTR)+COS(Dec*DTR)*COS(X!E59*DTR)*COS(lat*DTR))</f>
        <v>27.97524304821825</v>
      </c>
      <c r="O59" s="83">
        <f>RTD*ASIN(SIN(Dec*DTR)*SIN(lat*DTR)+COS(Dec*DTR)*COS(X!F59*DTR)*COS(lat*DTR))</f>
        <v>61.80223153521081</v>
      </c>
      <c r="P59" s="84">
        <f>RTD*ASIN(SIN(Dec*DTR)*SIN(lat*DTR)+COS(Dec*DTR)*COS(X!G59*DTR)*COS(lat*DTR))</f>
        <v>62.12224205769025</v>
      </c>
    </row>
    <row r="60" spans="1:16" ht="12.75">
      <c r="A60" s="85" t="s">
        <v>16</v>
      </c>
      <c r="B60" s="86">
        <v>6</v>
      </c>
      <c r="C60" s="87">
        <v>0.73125</v>
      </c>
      <c r="D60" s="87">
        <v>0.7326388888888888</v>
      </c>
      <c r="E60" s="87">
        <v>0.8388888888888889</v>
      </c>
      <c r="F60" s="87">
        <v>0.9451388888888889</v>
      </c>
      <c r="G60" s="87">
        <v>0.9465277777777777</v>
      </c>
      <c r="H60" s="88">
        <v>336.4</v>
      </c>
      <c r="I60" s="89">
        <v>14.817</v>
      </c>
      <c r="J60" s="90">
        <v>-16.27</v>
      </c>
      <c r="K60" s="91">
        <v>3.087</v>
      </c>
      <c r="L60" s="82">
        <f>RTD*ASIN(SIN(Dec*DTR)*SIN(lat*DTR)+COS(Dec*DTR)*COS(X!C60*DTR)*COS(lat*DTR))</f>
        <v>31.692766976664373</v>
      </c>
      <c r="M60" s="83">
        <f>RTD*ASIN(SIN(Dec*DTR)*SIN(lat*DTR)+COS(Dec*DTR)*COS(X!D60*DTR)*COS(lat*DTR))</f>
        <v>31.592771903927297</v>
      </c>
      <c r="N60" s="83">
        <f>RTD*ASIN(SIN(Dec*DTR)*SIN(lat*DTR)+COS(Dec*DTR)*COS(X!E60*DTR)*COS(lat*DTR))</f>
        <v>15.35859475212403</v>
      </c>
      <c r="O60" s="83">
        <f>RTD*ASIN(SIN(Dec*DTR)*SIN(lat*DTR)+COS(Dec*DTR)*COS(X!F60*DTR)*COS(lat*DTR))</f>
        <v>-10.73992801699963</v>
      </c>
      <c r="P60" s="84">
        <f>RTD*ASIN(SIN(Dec*DTR)*SIN(lat*DTR)+COS(Dec*DTR)*COS(X!G60*DTR)*COS(lat*DTR))</f>
        <v>-11.110420175790798</v>
      </c>
    </row>
    <row r="61" spans="1:16" ht="12.75">
      <c r="A61" s="85" t="s">
        <v>17</v>
      </c>
      <c r="B61" s="86">
        <v>5</v>
      </c>
      <c r="C61" s="87">
        <v>0.6805555555555555</v>
      </c>
      <c r="D61" s="87">
        <v>0.6833333333333332</v>
      </c>
      <c r="E61" s="87">
        <v>0.8173611111111111</v>
      </c>
      <c r="F61" s="87">
        <v>0.9506944444444444</v>
      </c>
      <c r="G61" s="87">
        <v>0.9534722222222222</v>
      </c>
      <c r="H61" s="88">
        <v>547.2</v>
      </c>
      <c r="I61" s="89">
        <v>3.037</v>
      </c>
      <c r="J61" s="90">
        <v>17.21</v>
      </c>
      <c r="K61" s="91">
        <v>15.099</v>
      </c>
      <c r="L61" s="82">
        <f>RTD*ASIN(SIN(Dec*DTR)*SIN(lat*DTR)+COS(Dec*DTR)*COS(X!C61*DTR)*COS(lat*DTR))</f>
        <v>65.47932262736207</v>
      </c>
      <c r="M61" s="83">
        <f>RTD*ASIN(SIN(Dec*DTR)*SIN(lat*DTR)+COS(Dec*DTR)*COS(X!D61*DTR)*COS(lat*DTR))</f>
        <v>65.71067323271228</v>
      </c>
      <c r="N61" s="83">
        <f>RTD*ASIN(SIN(Dec*DTR)*SIN(lat*DTR)+COS(Dec*DTR)*COS(X!E61*DTR)*COS(lat*DTR))</f>
        <v>47.56695137616413</v>
      </c>
      <c r="O61" s="83">
        <f>RTD*ASIN(SIN(Dec*DTR)*SIN(lat*DTR)+COS(Dec*DTR)*COS(X!F61*DTR)*COS(lat*DTR))</f>
        <v>11.746515043258615</v>
      </c>
      <c r="P61" s="84">
        <f>RTD*ASIN(SIN(Dec*DTR)*SIN(lat*DTR)+COS(Dec*DTR)*COS(X!G61*DTR)*COS(lat*DTR))</f>
        <v>11.008014523637561</v>
      </c>
    </row>
    <row r="62" spans="1:16" ht="12.75">
      <c r="A62" s="85" t="s">
        <v>18</v>
      </c>
      <c r="B62" s="86">
        <v>4</v>
      </c>
      <c r="C62" s="87">
        <v>0.4618055555555556</v>
      </c>
      <c r="D62" s="87">
        <v>0.46319444444444446</v>
      </c>
      <c r="E62" s="87">
        <v>0.575</v>
      </c>
      <c r="F62" s="87">
        <v>0.686111111111111</v>
      </c>
      <c r="G62" s="87">
        <v>0.6875</v>
      </c>
      <c r="H62" s="88">
        <v>163</v>
      </c>
      <c r="I62" s="89">
        <v>14.991</v>
      </c>
      <c r="J62" s="90">
        <v>-17.02</v>
      </c>
      <c r="K62" s="91">
        <v>3.257</v>
      </c>
      <c r="L62" s="82">
        <f>RTD*ASIN(SIN(Dec*DTR)*SIN(lat*DTR)+COS(Dec*DTR)*COS(X!C62*DTR)*COS(lat*DTR))</f>
        <v>-6.4523807842409155</v>
      </c>
      <c r="M62" s="83">
        <f>RTD*ASIN(SIN(Dec*DTR)*SIN(lat*DTR)+COS(Dec*DTR)*COS(X!D62*DTR)*COS(lat*DTR))</f>
        <v>-6.090151280228101</v>
      </c>
      <c r="N62" s="83">
        <f>RTD*ASIN(SIN(Dec*DTR)*SIN(lat*DTR)+COS(Dec*DTR)*COS(X!E62*DTR)*COS(lat*DTR))</f>
        <v>19.80824707505939</v>
      </c>
      <c r="O62" s="83">
        <f>RTD*ASIN(SIN(Dec*DTR)*SIN(lat*DTR)+COS(Dec*DTR)*COS(X!F62*DTR)*COS(lat*DTR))</f>
        <v>32.1945104551821</v>
      </c>
      <c r="P62" s="84">
        <f>RTD*ASIN(SIN(Dec*DTR)*SIN(lat*DTR)+COS(Dec*DTR)*COS(X!G62*DTR)*COS(lat*DTR))</f>
        <v>32.21525915411985</v>
      </c>
    </row>
    <row r="63" spans="1:16" ht="12.75">
      <c r="A63" s="85" t="s">
        <v>19</v>
      </c>
      <c r="B63" s="86">
        <v>2</v>
      </c>
      <c r="C63" s="87">
        <v>0.22083333333333333</v>
      </c>
      <c r="D63" s="87">
        <v>0.22291666666666665</v>
      </c>
      <c r="E63" s="87">
        <v>0.3048611111111111</v>
      </c>
      <c r="F63" s="87">
        <v>0.3875</v>
      </c>
      <c r="G63" s="87">
        <v>0.38958333333333334</v>
      </c>
      <c r="H63" s="88">
        <v>657.9</v>
      </c>
      <c r="I63" s="89">
        <v>15.166</v>
      </c>
      <c r="J63" s="90">
        <v>-17.74</v>
      </c>
      <c r="K63" s="91">
        <v>3.427</v>
      </c>
      <c r="L63" s="82">
        <f>RTD*ASIN(SIN(Dec*DTR)*SIN(lat*DTR)+COS(Dec*DTR)*COS(X!C63*DTR)*COS(lat*DTR))</f>
        <v>-65.64004830073101</v>
      </c>
      <c r="M63" s="83">
        <f>RTD*ASIN(SIN(Dec*DTR)*SIN(lat*DTR)+COS(Dec*DTR)*COS(X!D63*DTR)*COS(lat*DTR))</f>
        <v>-65.41818249110133</v>
      </c>
      <c r="N63" s="83">
        <f>RTD*ASIN(SIN(Dec*DTR)*SIN(lat*DTR)+COS(Dec*DTR)*COS(X!E63*DTR)*COS(lat*DTR))</f>
        <v>-48.9912560830482</v>
      </c>
      <c r="O63" s="83">
        <f>RTD*ASIN(SIN(Dec*DTR)*SIN(lat*DTR)+COS(Dec*DTR)*COS(X!F63*DTR)*COS(lat*DTR))</f>
        <v>-26.9221682635254</v>
      </c>
      <c r="P63" s="84">
        <f>RTD*ASIN(SIN(Dec*DTR)*SIN(lat*DTR)+COS(Dec*DTR)*COS(X!G63*DTR)*COS(lat*DTR))</f>
        <v>-26.353806917460986</v>
      </c>
    </row>
    <row r="64" spans="1:16" ht="12.75">
      <c r="A64" s="85" t="s">
        <v>20</v>
      </c>
      <c r="B64" s="86">
        <v>8</v>
      </c>
      <c r="C64" s="87">
        <v>0.2263888888888889</v>
      </c>
      <c r="D64" s="87">
        <v>0.22777777777777777</v>
      </c>
      <c r="E64" s="87">
        <v>0.3013888888888889</v>
      </c>
      <c r="F64" s="87">
        <v>0.375</v>
      </c>
      <c r="G64" s="87">
        <v>0.3770833333333334</v>
      </c>
      <c r="H64" s="88">
        <v>735.1</v>
      </c>
      <c r="I64" s="89">
        <v>14.715</v>
      </c>
      <c r="J64" s="90">
        <v>-15.81</v>
      </c>
      <c r="K64" s="91">
        <v>2.987</v>
      </c>
      <c r="L64" s="82">
        <f>RTD*ASIN(SIN(Dec*DTR)*SIN(lat*DTR)+COS(Dec*DTR)*COS(X!C64*DTR)*COS(lat*DTR))</f>
        <v>-63.149997346400006</v>
      </c>
      <c r="M64" s="83">
        <f>RTD*ASIN(SIN(Dec*DTR)*SIN(lat*DTR)+COS(Dec*DTR)*COS(X!D64*DTR)*COS(lat*DTR))</f>
        <v>-62.98519147148686</v>
      </c>
      <c r="N64" s="83">
        <f>RTD*ASIN(SIN(Dec*DTR)*SIN(lat*DTR)+COS(Dec*DTR)*COS(X!E64*DTR)*COS(lat*DTR))</f>
        <v>-48.41363551177501</v>
      </c>
      <c r="O64" s="83">
        <f>RTD*ASIN(SIN(Dec*DTR)*SIN(lat*DTR)+COS(Dec*DTR)*COS(X!F64*DTR)*COS(lat*DTR))</f>
        <v>-29.02554128674894</v>
      </c>
      <c r="P64" s="84">
        <f>RTD*ASIN(SIN(Dec*DTR)*SIN(lat*DTR)+COS(Dec*DTR)*COS(X!G64*DTR)*COS(lat*DTR))</f>
        <v>-28.45818275643304</v>
      </c>
    </row>
    <row r="65" spans="1:16" ht="12.75">
      <c r="A65" s="85" t="s">
        <v>21</v>
      </c>
      <c r="B65" s="86">
        <v>7</v>
      </c>
      <c r="C65" s="87">
        <v>0.6340277777777777</v>
      </c>
      <c r="D65" s="87">
        <v>0.6361111111111112</v>
      </c>
      <c r="E65" s="87">
        <v>0.7916666666666666</v>
      </c>
      <c r="F65" s="87">
        <v>0.9472222222222223</v>
      </c>
      <c r="G65" s="87">
        <v>0.9493055555555556</v>
      </c>
      <c r="H65" s="88">
        <v>287.3</v>
      </c>
      <c r="I65" s="89">
        <v>2.907</v>
      </c>
      <c r="J65" s="90">
        <v>16.66</v>
      </c>
      <c r="K65" s="91">
        <v>14.966</v>
      </c>
      <c r="L65" s="82">
        <f>RTD*ASIN(SIN(Dec*DTR)*SIN(lat*DTR)+COS(Dec*DTR)*COS(X!C65*DTR)*COS(lat*DTR))</f>
        <v>57.7511734384758</v>
      </c>
      <c r="M65" s="83">
        <f>RTD*ASIN(SIN(Dec*DTR)*SIN(lat*DTR)+COS(Dec*DTR)*COS(X!D65*DTR)*COS(lat*DTR))</f>
        <v>58.1770354276193</v>
      </c>
      <c r="N65" s="83">
        <f>RTD*ASIN(SIN(Dec*DTR)*SIN(lat*DTR)+COS(Dec*DTR)*COS(X!E65*DTR)*COS(lat*DTR))</f>
        <v>53.48385311421489</v>
      </c>
      <c r="O65" s="83">
        <f>RTD*ASIN(SIN(Dec*DTR)*SIN(lat*DTR)+COS(Dec*DTR)*COS(X!F65*DTR)*COS(lat*DTR))</f>
        <v>12.358560691035143</v>
      </c>
      <c r="P65" s="84">
        <f>RTD*ASIN(SIN(Dec*DTR)*SIN(lat*DTR)+COS(Dec*DTR)*COS(X!G65*DTR)*COS(lat*DTR))</f>
        <v>11.801897979365359</v>
      </c>
    </row>
    <row r="66" spans="1:16" ht="12.75">
      <c r="A66" s="85" t="s">
        <v>22</v>
      </c>
      <c r="B66" s="86">
        <v>6</v>
      </c>
      <c r="C66" s="87">
        <v>0.9284722222222223</v>
      </c>
      <c r="D66" s="87">
        <v>0.9298611111111111</v>
      </c>
      <c r="E66" s="87">
        <v>0.03958333333333333</v>
      </c>
      <c r="F66" s="87">
        <v>0.15</v>
      </c>
      <c r="G66" s="87">
        <v>0.15138888888888888</v>
      </c>
      <c r="H66" s="88">
        <v>231.8</v>
      </c>
      <c r="I66" s="89">
        <v>14.888</v>
      </c>
      <c r="J66" s="90">
        <v>-16.58</v>
      </c>
      <c r="K66" s="91">
        <v>3.157</v>
      </c>
      <c r="L66" s="82">
        <f>RTD*ASIN(SIN(Dec*DTR)*SIN(lat*DTR)+COS(Dec*DTR)*COS(X!C66*DTR)*COS(lat*DTR))</f>
        <v>-6.522344355884415</v>
      </c>
      <c r="M66" s="83">
        <f>RTD*ASIN(SIN(Dec*DTR)*SIN(lat*DTR)+COS(Dec*DTR)*COS(X!D66*DTR)*COS(lat*DTR))</f>
        <v>-6.88638564420882</v>
      </c>
      <c r="N66" s="83">
        <f>RTD*ASIN(SIN(Dec*DTR)*SIN(lat*DTR)+COS(Dec*DTR)*COS(X!E66*DTR)*COS(lat*DTR))</f>
        <v>-36.52464246877615</v>
      </c>
      <c r="O66" s="83">
        <f>RTD*ASIN(SIN(Dec*DTR)*SIN(lat*DTR)+COS(Dec*DTR)*COS(X!F66*DTR)*COS(lat*DTR))</f>
        <v>-62.18914566543684</v>
      </c>
      <c r="P66" s="84">
        <f>RTD*ASIN(SIN(Dec*DTR)*SIN(lat*DTR)+COS(Dec*DTR)*COS(X!G66*DTR)*COS(lat*DTR))</f>
        <v>-62.40096949035514</v>
      </c>
    </row>
    <row r="67" spans="1:16" ht="12.75">
      <c r="A67" s="85" t="s">
        <v>23</v>
      </c>
      <c r="B67" s="86">
        <v>5</v>
      </c>
      <c r="C67" s="87">
        <v>0.9979166666666667</v>
      </c>
      <c r="D67" s="87">
        <v>0.9979166666666667</v>
      </c>
      <c r="E67" s="87">
        <v>0.09861111111111111</v>
      </c>
      <c r="F67" s="87">
        <v>0.19930555555555554</v>
      </c>
      <c r="G67" s="87">
        <v>0.19930555555555554</v>
      </c>
      <c r="H67" s="88">
        <v>753.6</v>
      </c>
      <c r="I67" s="89">
        <v>3.112</v>
      </c>
      <c r="J67" s="90">
        <v>17.52</v>
      </c>
      <c r="K67" s="91">
        <v>15.174</v>
      </c>
      <c r="L67" s="82">
        <f>RTD*ASIN(SIN(Dec*DTR)*SIN(lat*DTR)+COS(Dec*DTR)*COS(X!C67*DTR)*COS(lat*DTR))</f>
        <v>-0.2765543547628529</v>
      </c>
      <c r="M67" s="83">
        <f>RTD*ASIN(SIN(Dec*DTR)*SIN(lat*DTR)+COS(Dec*DTR)*COS(X!D67*DTR)*COS(lat*DTR))</f>
        <v>-0.2765543547628529</v>
      </c>
      <c r="N67" s="83">
        <f>RTD*ASIN(SIN(Dec*DTR)*SIN(lat*DTR)+COS(Dec*DTR)*COS(X!E67*DTR)*COS(lat*DTR))</f>
        <v>-22.10948937709617</v>
      </c>
      <c r="O67" s="83">
        <f>RTD*ASIN(SIN(Dec*DTR)*SIN(lat*DTR)+COS(Dec*DTR)*COS(X!F67*DTR)*COS(lat*DTR))</f>
        <v>-31.749740459210493</v>
      </c>
      <c r="P67" s="84">
        <f>RTD*ASIN(SIN(Dec*DTR)*SIN(lat*DTR)+COS(Dec*DTR)*COS(X!G67*DTR)*COS(lat*DTR))</f>
        <v>-31.749740459210493</v>
      </c>
    </row>
    <row r="68" spans="1:16" ht="13.5" thickBot="1">
      <c r="A68" s="92" t="s">
        <v>24</v>
      </c>
      <c r="B68" s="93">
        <v>4</v>
      </c>
      <c r="C68" s="94">
        <v>0.6645833333333333</v>
      </c>
      <c r="D68" s="94">
        <v>0.6652777777777777</v>
      </c>
      <c r="E68" s="94">
        <v>0.7743055555555555</v>
      </c>
      <c r="F68" s="94">
        <v>0.8826388888888889</v>
      </c>
      <c r="G68" s="94">
        <v>0.8840277777777777</v>
      </c>
      <c r="H68" s="95">
        <v>266.2</v>
      </c>
      <c r="I68" s="96">
        <v>15.061</v>
      </c>
      <c r="J68" s="97">
        <v>-17.31</v>
      </c>
      <c r="K68" s="98">
        <v>3.327</v>
      </c>
      <c r="L68" s="99">
        <f>RTD*ASIN(SIN(Dec*DTR)*SIN(lat*DTR)+COS(Dec*DTR)*COS(X!C68*DTR)*COS(lat*DTR))</f>
        <v>31.11495253315787</v>
      </c>
      <c r="M68" s="100">
        <f>RTD*ASIN(SIN(Dec*DTR)*SIN(lat*DTR)+COS(Dec*DTR)*COS(X!D68*DTR)*COS(lat*DTR))</f>
        <v>31.15401847745562</v>
      </c>
      <c r="N68" s="100">
        <f>RTD*ASIN(SIN(Dec*DTR)*SIN(lat*DTR)+COS(Dec*DTR)*COS(X!E68*DTR)*COS(lat*DTR))</f>
        <v>26.134601303810747</v>
      </c>
      <c r="O68" s="100">
        <f>RTD*ASIN(SIN(Dec*DTR)*SIN(lat*DTR)+COS(Dec*DTR)*COS(X!F68*DTR)*COS(lat*DTR))</f>
        <v>4.601056847077878</v>
      </c>
      <c r="P68" s="101">
        <f>RTD*ASIN(SIN(Dec*DTR)*SIN(lat*DTR)+COS(Dec*DTR)*COS(X!G68*DTR)*COS(lat*DTR))</f>
        <v>4.264653950049478</v>
      </c>
    </row>
    <row r="70" ht="12.75">
      <c r="A70" s="39" t="s">
        <v>64</v>
      </c>
    </row>
    <row r="71" ht="12.75">
      <c r="A71" s="39" t="s">
        <v>82</v>
      </c>
    </row>
    <row r="72" ht="12.75">
      <c r="A72" s="39" t="s">
        <v>83</v>
      </c>
    </row>
  </sheetData>
  <sheetProtection sheet="1" objects="1" scenarios="1"/>
  <mergeCells count="1">
    <mergeCell ref="C15:J19"/>
  </mergeCells>
  <conditionalFormatting sqref="L29:P68">
    <cfRule type="cellIs" priority="1" dxfId="0" operator="greaterThan" stopIfTrue="1">
      <formula>0</formula>
    </cfRule>
    <cfRule type="cellIs" priority="2" dxfId="1" operator="lessThan" stopIfTrue="1">
      <formula>0</formula>
    </cfRule>
  </conditionalFormatting>
  <hyperlinks>
    <hyperlink ref="C21" r:id="rId1" display="http://sunearth.gsfc.nasa.gov/eclipse/transit/catalog/Tcatkey.html"/>
    <hyperlink ref="C11" r:id="rId2" display="http://sunearth.gsfc.nasa.gov/eclipse/transit/catalog/MercuryCatalog.html"/>
  </hyperlinks>
  <printOptions/>
  <pageMargins left="0.75" right="0.75" top="1" bottom="1" header="0.5" footer="0.5"/>
  <pageSetup fitToHeight="1" fitToWidth="1" orientation="portrait" paperSize="9" scale="61"/>
  <drawing r:id="rId3"/>
</worksheet>
</file>

<file path=xl/worksheets/sheet2.xml><?xml version="1.0" encoding="utf-8"?>
<worksheet xmlns="http://schemas.openxmlformats.org/spreadsheetml/2006/main" xmlns:r="http://schemas.openxmlformats.org/officeDocument/2006/relationships">
  <dimension ref="A1:M71"/>
  <sheetViews>
    <sheetView workbookViewId="0" topLeftCell="A1">
      <selection activeCell="L6" sqref="L6"/>
    </sheetView>
  </sheetViews>
  <sheetFormatPr defaultColWidth="11.00390625" defaultRowHeight="12"/>
  <cols>
    <col min="1" max="1" width="11.625" style="25" customWidth="1"/>
    <col min="2" max="2" width="10.50390625" style="25" customWidth="1"/>
    <col min="3" max="4" width="11.625" style="25" customWidth="1"/>
    <col min="5" max="5" width="11.125" style="25" customWidth="1"/>
    <col min="6" max="6" width="10.875" style="25" customWidth="1"/>
    <col min="7" max="7" width="10.125" style="25" customWidth="1"/>
    <col min="8" max="8" width="10.50390625" style="25" customWidth="1"/>
    <col min="9" max="16384" width="10.875" style="25" customWidth="1"/>
  </cols>
  <sheetData>
    <row r="1" ht="12.75">
      <c r="A1" s="24" t="s">
        <v>129</v>
      </c>
    </row>
    <row r="3" ht="13.5" thickBot="1">
      <c r="A3" s="24" t="s">
        <v>130</v>
      </c>
    </row>
    <row r="4" spans="1:13" ht="12.75">
      <c r="A4" s="26" t="s">
        <v>113</v>
      </c>
      <c r="B4" s="26" t="s">
        <v>131</v>
      </c>
      <c r="C4" s="26" t="s">
        <v>132</v>
      </c>
      <c r="D4" s="26" t="s">
        <v>133</v>
      </c>
      <c r="E4" s="26" t="s">
        <v>134</v>
      </c>
      <c r="F4" s="26" t="s">
        <v>114</v>
      </c>
      <c r="G4" s="26" t="s">
        <v>115</v>
      </c>
      <c r="H4" s="26" t="s">
        <v>135</v>
      </c>
      <c r="I4" s="26" t="s">
        <v>136</v>
      </c>
      <c r="J4" s="26" t="s">
        <v>117</v>
      </c>
      <c r="K4" s="26" t="s">
        <v>116</v>
      </c>
      <c r="L4" s="26"/>
      <c r="M4" s="26"/>
    </row>
    <row r="5" spans="1:13" ht="12.75">
      <c r="A5" s="27">
        <v>33.733</v>
      </c>
      <c r="B5" s="27">
        <v>33.52</v>
      </c>
      <c r="C5" s="27">
        <v>43.6</v>
      </c>
      <c r="D5" s="27">
        <v>42.35</v>
      </c>
      <c r="E5" s="27">
        <v>41.48</v>
      </c>
      <c r="F5" s="27">
        <v>41.85</v>
      </c>
      <c r="G5" s="27">
        <v>39.733</v>
      </c>
      <c r="H5" s="27">
        <v>42.33</v>
      </c>
      <c r="I5" s="27">
        <v>41.77</v>
      </c>
      <c r="J5" s="27">
        <v>21.3</v>
      </c>
      <c r="K5" s="27">
        <v>29.75</v>
      </c>
      <c r="L5" s="27"/>
      <c r="M5" s="27"/>
    </row>
    <row r="6" spans="1:13" ht="13.5" thickBot="1">
      <c r="A6" s="28">
        <v>-84.383</v>
      </c>
      <c r="B6" s="28">
        <v>-86.8</v>
      </c>
      <c r="C6" s="28">
        <v>-116.2</v>
      </c>
      <c r="D6" s="28">
        <v>-71.05</v>
      </c>
      <c r="E6" s="28">
        <v>-81.68</v>
      </c>
      <c r="F6" s="28">
        <v>-87.65</v>
      </c>
      <c r="G6" s="28">
        <v>-104.983</v>
      </c>
      <c r="H6" s="28">
        <v>-83.05</v>
      </c>
      <c r="I6" s="28">
        <v>-72.68</v>
      </c>
      <c r="J6" s="28">
        <v>-157.51</v>
      </c>
      <c r="K6" s="28">
        <v>-95.35</v>
      </c>
      <c r="L6" s="28"/>
      <c r="M6" s="28"/>
    </row>
    <row r="8" ht="13.5" thickBot="1">
      <c r="A8" s="24" t="s">
        <v>137</v>
      </c>
    </row>
    <row r="9" spans="1:13" ht="12.75">
      <c r="A9" s="26" t="s">
        <v>138</v>
      </c>
      <c r="B9" s="26" t="s">
        <v>139</v>
      </c>
      <c r="C9" s="26" t="s">
        <v>118</v>
      </c>
      <c r="D9" s="26" t="s">
        <v>140</v>
      </c>
      <c r="E9" s="26" t="s">
        <v>124</v>
      </c>
      <c r="F9" s="26" t="s">
        <v>141</v>
      </c>
      <c r="G9" s="26" t="s">
        <v>124</v>
      </c>
      <c r="H9" s="26" t="s">
        <v>112</v>
      </c>
      <c r="I9" s="26" t="s">
        <v>142</v>
      </c>
      <c r="J9" s="26" t="s">
        <v>119</v>
      </c>
      <c r="K9" s="26" t="s">
        <v>120</v>
      </c>
      <c r="L9" s="26" t="s">
        <v>121</v>
      </c>
      <c r="M9" s="26"/>
    </row>
    <row r="10" spans="1:13" ht="12.75">
      <c r="A10" s="27">
        <v>39.08</v>
      </c>
      <c r="B10" s="27">
        <v>40.8</v>
      </c>
      <c r="C10" s="27">
        <v>34.05</v>
      </c>
      <c r="D10" s="27">
        <v>38.25</v>
      </c>
      <c r="E10" s="27">
        <v>25.767</v>
      </c>
      <c r="F10" s="27">
        <v>44.97</v>
      </c>
      <c r="G10" s="27">
        <v>25.767</v>
      </c>
      <c r="H10" s="27">
        <v>40.717</v>
      </c>
      <c r="I10" s="27">
        <v>35.47</v>
      </c>
      <c r="J10" s="27">
        <v>39.95</v>
      </c>
      <c r="K10" s="27">
        <v>33.433</v>
      </c>
      <c r="L10" s="27">
        <v>45.517</v>
      </c>
      <c r="M10" s="27"/>
    </row>
    <row r="11" spans="1:13" ht="13.5" thickBot="1">
      <c r="A11" s="28">
        <v>-94.57</v>
      </c>
      <c r="B11" s="28">
        <v>-96.67</v>
      </c>
      <c r="C11" s="28">
        <v>-118.233</v>
      </c>
      <c r="D11" s="28">
        <v>-85.75</v>
      </c>
      <c r="E11" s="28">
        <v>-80.183</v>
      </c>
      <c r="F11" s="28">
        <v>-93.25</v>
      </c>
      <c r="G11" s="28">
        <v>-80.183</v>
      </c>
      <c r="H11" s="28">
        <v>-74.017</v>
      </c>
      <c r="I11" s="28">
        <v>-97.5</v>
      </c>
      <c r="J11" s="28">
        <v>-75.15</v>
      </c>
      <c r="K11" s="28">
        <v>-112.067</v>
      </c>
      <c r="L11" s="28">
        <v>-122.667</v>
      </c>
      <c r="M11" s="28"/>
    </row>
    <row r="13" ht="13.5" thickBot="1">
      <c r="A13" s="24" t="s">
        <v>143</v>
      </c>
    </row>
    <row r="14" spans="1:13" ht="12.75">
      <c r="A14" s="26" t="s">
        <v>144</v>
      </c>
      <c r="B14" s="26" t="s">
        <v>145</v>
      </c>
      <c r="C14" s="26" t="s">
        <v>146</v>
      </c>
      <c r="D14" s="26" t="s">
        <v>122</v>
      </c>
      <c r="E14" s="26" t="s">
        <v>147</v>
      </c>
      <c r="F14" s="26" t="s">
        <v>123</v>
      </c>
      <c r="G14" s="26"/>
      <c r="H14" s="26"/>
      <c r="I14" s="26"/>
      <c r="J14" s="26"/>
      <c r="K14" s="26"/>
      <c r="L14" s="26"/>
      <c r="M14" s="26"/>
    </row>
    <row r="15" spans="1:13" ht="12.75">
      <c r="A15" s="27">
        <v>37.55</v>
      </c>
      <c r="B15" s="27">
        <v>40.75</v>
      </c>
      <c r="C15" s="27">
        <v>32.7</v>
      </c>
      <c r="D15" s="27">
        <v>37.767</v>
      </c>
      <c r="E15" s="27">
        <v>47.6</v>
      </c>
      <c r="F15" s="27">
        <v>38.883</v>
      </c>
      <c r="G15" s="27"/>
      <c r="H15" s="27"/>
      <c r="I15" s="27"/>
      <c r="J15" s="27"/>
      <c r="K15" s="27"/>
      <c r="L15" s="27"/>
      <c r="M15" s="27"/>
    </row>
    <row r="16" spans="1:13" ht="13.5" thickBot="1">
      <c r="A16" s="28">
        <v>-77.45</v>
      </c>
      <c r="B16" s="28">
        <v>-111.88</v>
      </c>
      <c r="C16" s="28">
        <v>-117.15</v>
      </c>
      <c r="D16" s="28">
        <v>-122.417</v>
      </c>
      <c r="E16" s="28">
        <v>-122.32</v>
      </c>
      <c r="F16" s="28">
        <v>-77.033</v>
      </c>
      <c r="G16" s="28"/>
      <c r="H16" s="28"/>
      <c r="I16" s="28"/>
      <c r="J16" s="28"/>
      <c r="K16" s="28"/>
      <c r="L16" s="28"/>
      <c r="M16" s="28"/>
    </row>
    <row r="18" ht="13.5" thickBot="1">
      <c r="A18" s="24" t="s">
        <v>148</v>
      </c>
    </row>
    <row r="19" spans="1:13" ht="12.75">
      <c r="A19" s="26" t="s">
        <v>149</v>
      </c>
      <c r="B19" s="26" t="s">
        <v>150</v>
      </c>
      <c r="C19" s="26" t="s">
        <v>151</v>
      </c>
      <c r="D19" s="26" t="s">
        <v>152</v>
      </c>
      <c r="E19" s="26"/>
      <c r="F19" s="26"/>
      <c r="G19" s="26"/>
      <c r="H19" s="26"/>
      <c r="I19" s="26"/>
      <c r="J19" s="26"/>
      <c r="K19" s="26"/>
      <c r="L19" s="26"/>
      <c r="M19" s="26"/>
    </row>
    <row r="20" spans="1:13" ht="12.75">
      <c r="A20" s="27">
        <v>45.42</v>
      </c>
      <c r="B20" s="27">
        <v>46.82</v>
      </c>
      <c r="C20" s="27">
        <v>43.65</v>
      </c>
      <c r="D20" s="27">
        <v>49.27</v>
      </c>
      <c r="E20" s="27"/>
      <c r="F20" s="27"/>
      <c r="G20" s="27"/>
      <c r="H20" s="27"/>
      <c r="I20" s="27"/>
      <c r="J20" s="27"/>
      <c r="K20" s="27"/>
      <c r="L20" s="27"/>
      <c r="M20" s="27"/>
    </row>
    <row r="21" spans="1:13" ht="13.5" thickBot="1">
      <c r="A21" s="28">
        <v>-75.7</v>
      </c>
      <c r="B21" s="28">
        <v>-71.23</v>
      </c>
      <c r="C21" s="28">
        <v>-79.38</v>
      </c>
      <c r="D21" s="28">
        <v>-123.12</v>
      </c>
      <c r="E21" s="28"/>
      <c r="F21" s="28"/>
      <c r="G21" s="28"/>
      <c r="H21" s="28"/>
      <c r="I21" s="28"/>
      <c r="J21" s="28"/>
      <c r="K21" s="28"/>
      <c r="L21" s="28"/>
      <c r="M21" s="28"/>
    </row>
    <row r="23" ht="13.5" thickBot="1">
      <c r="A23" s="24" t="s">
        <v>153</v>
      </c>
    </row>
    <row r="24" spans="1:13" ht="12.75">
      <c r="A24" s="26" t="s">
        <v>154</v>
      </c>
      <c r="B24" s="26" t="s">
        <v>155</v>
      </c>
      <c r="C24" s="26" t="s">
        <v>156</v>
      </c>
      <c r="D24" s="26"/>
      <c r="E24" s="26"/>
      <c r="F24" s="26"/>
      <c r="G24" s="26"/>
      <c r="H24" s="26"/>
      <c r="I24" s="26"/>
      <c r="J24" s="26"/>
      <c r="K24" s="26"/>
      <c r="L24" s="26"/>
      <c r="M24" s="26"/>
    </row>
    <row r="25" spans="1:13" ht="12.75">
      <c r="A25" s="27">
        <v>19.4</v>
      </c>
      <c r="B25" s="27">
        <v>9.93</v>
      </c>
      <c r="C25" s="27">
        <v>18.47</v>
      </c>
      <c r="D25" s="27"/>
      <c r="E25" s="27"/>
      <c r="F25" s="27"/>
      <c r="G25" s="27"/>
      <c r="H25" s="27"/>
      <c r="I25" s="27"/>
      <c r="J25" s="27"/>
      <c r="K25" s="27"/>
      <c r="L25" s="27"/>
      <c r="M25" s="27"/>
    </row>
    <row r="26" spans="1:13" ht="13.5" thickBot="1">
      <c r="A26" s="28">
        <v>-99.15</v>
      </c>
      <c r="B26" s="28">
        <v>-84.08</v>
      </c>
      <c r="C26" s="28">
        <v>-66.12</v>
      </c>
      <c r="D26" s="28"/>
      <c r="E26" s="28"/>
      <c r="F26" s="28"/>
      <c r="G26" s="28"/>
      <c r="H26" s="28"/>
      <c r="I26" s="28"/>
      <c r="J26" s="28"/>
      <c r="K26" s="28"/>
      <c r="L26" s="28"/>
      <c r="M26" s="28"/>
    </row>
    <row r="28" ht="13.5" thickBot="1">
      <c r="A28" s="24" t="s">
        <v>157</v>
      </c>
    </row>
    <row r="29" spans="1:13" ht="12.75">
      <c r="A29" s="26" t="s">
        <v>158</v>
      </c>
      <c r="B29" s="26" t="s">
        <v>159</v>
      </c>
      <c r="C29" s="26" t="s">
        <v>160</v>
      </c>
      <c r="D29" s="26" t="s">
        <v>161</v>
      </c>
      <c r="E29" s="26"/>
      <c r="F29" s="26"/>
      <c r="G29" s="26"/>
      <c r="H29" s="26"/>
      <c r="I29" s="26"/>
      <c r="J29" s="26"/>
      <c r="K29" s="26"/>
      <c r="L29" s="26"/>
      <c r="M29" s="26"/>
    </row>
    <row r="30" spans="1:13" ht="12.75">
      <c r="A30" s="27">
        <v>-34.6</v>
      </c>
      <c r="B30" s="27">
        <v>-16.5</v>
      </c>
      <c r="C30" s="27">
        <v>-0.22</v>
      </c>
      <c r="D30" s="27">
        <v>-33.45</v>
      </c>
      <c r="E30" s="27"/>
      <c r="F30" s="27"/>
      <c r="G30" s="27"/>
      <c r="H30" s="27"/>
      <c r="I30" s="27"/>
      <c r="J30" s="27"/>
      <c r="K30" s="27"/>
      <c r="L30" s="27"/>
      <c r="M30" s="27"/>
    </row>
    <row r="31" spans="1:13" ht="13.5" thickBot="1">
      <c r="A31" s="28">
        <v>-58.45</v>
      </c>
      <c r="B31" s="28">
        <v>-68.15</v>
      </c>
      <c r="C31" s="28">
        <v>-78.5</v>
      </c>
      <c r="D31" s="28">
        <v>-70.67</v>
      </c>
      <c r="E31" s="28"/>
      <c r="F31" s="28"/>
      <c r="G31" s="28"/>
      <c r="H31" s="28"/>
      <c r="I31" s="28"/>
      <c r="J31" s="28"/>
      <c r="K31" s="28"/>
      <c r="L31" s="28"/>
      <c r="M31" s="28"/>
    </row>
    <row r="33" ht="13.5" thickBot="1">
      <c r="A33" s="24" t="s">
        <v>162</v>
      </c>
    </row>
    <row r="34" spans="1:13" ht="12.75">
      <c r="A34" s="26" t="s">
        <v>163</v>
      </c>
      <c r="B34" s="26" t="s">
        <v>164</v>
      </c>
      <c r="C34" s="26"/>
      <c r="D34" s="26"/>
      <c r="E34" s="26"/>
      <c r="F34" s="26"/>
      <c r="G34" s="26"/>
      <c r="H34" s="26"/>
      <c r="I34" s="26"/>
      <c r="J34" s="26"/>
      <c r="K34" s="26"/>
      <c r="L34" s="26"/>
      <c r="M34" s="26"/>
    </row>
    <row r="35" spans="1:13" ht="12.75">
      <c r="A35" s="27">
        <v>64.15</v>
      </c>
      <c r="B35" s="27">
        <v>28.42</v>
      </c>
      <c r="C35" s="27"/>
      <c r="D35" s="27"/>
      <c r="E35" s="27"/>
      <c r="F35" s="27"/>
      <c r="G35" s="27"/>
      <c r="H35" s="27"/>
      <c r="I35" s="27"/>
      <c r="J35" s="27"/>
      <c r="K35" s="27"/>
      <c r="L35" s="27"/>
      <c r="M35" s="27"/>
    </row>
    <row r="36" spans="1:13" ht="13.5" thickBot="1">
      <c r="A36" s="28">
        <v>-21.82</v>
      </c>
      <c r="B36" s="28">
        <v>-16.27</v>
      </c>
      <c r="C36" s="28"/>
      <c r="D36" s="28"/>
      <c r="E36" s="28"/>
      <c r="F36" s="28"/>
      <c r="G36" s="28"/>
      <c r="H36" s="28"/>
      <c r="I36" s="28"/>
      <c r="J36" s="28"/>
      <c r="K36" s="28"/>
      <c r="L36" s="28"/>
      <c r="M36" s="28"/>
    </row>
    <row r="38" ht="13.5" thickBot="1">
      <c r="A38" s="24" t="s">
        <v>25</v>
      </c>
    </row>
    <row r="39" spans="1:13" ht="12.75">
      <c r="A39" s="26" t="s">
        <v>127</v>
      </c>
      <c r="B39" s="26" t="s">
        <v>26</v>
      </c>
      <c r="C39" s="26" t="s">
        <v>27</v>
      </c>
      <c r="D39" s="26" t="s">
        <v>28</v>
      </c>
      <c r="E39" s="26" t="s">
        <v>29</v>
      </c>
      <c r="F39" s="26" t="s">
        <v>125</v>
      </c>
      <c r="G39" s="26" t="s">
        <v>30</v>
      </c>
      <c r="H39" s="26" t="s">
        <v>70</v>
      </c>
      <c r="I39" s="26" t="s">
        <v>128</v>
      </c>
      <c r="J39" s="26" t="s">
        <v>125</v>
      </c>
      <c r="K39" s="26" t="s">
        <v>71</v>
      </c>
      <c r="L39" s="26"/>
      <c r="M39" s="26"/>
    </row>
    <row r="40" spans="1:13" ht="12.75">
      <c r="A40" s="27">
        <v>37.967</v>
      </c>
      <c r="B40" s="27">
        <v>52.5</v>
      </c>
      <c r="C40" s="27">
        <v>46.95</v>
      </c>
      <c r="D40" s="27">
        <v>55.67</v>
      </c>
      <c r="E40" s="27">
        <v>53.67</v>
      </c>
      <c r="F40" s="27">
        <v>51.5</v>
      </c>
      <c r="G40" s="27">
        <v>40.4</v>
      </c>
      <c r="H40" s="27">
        <v>41.9</v>
      </c>
      <c r="I40" s="27">
        <v>61.167</v>
      </c>
      <c r="J40" s="27">
        <v>51.5</v>
      </c>
      <c r="K40" s="27">
        <v>48.133</v>
      </c>
      <c r="L40" s="27"/>
      <c r="M40" s="27"/>
    </row>
    <row r="41" spans="1:13" ht="13.5" thickBot="1">
      <c r="A41" s="28">
        <v>23.717</v>
      </c>
      <c r="B41" s="28">
        <v>13.37</v>
      </c>
      <c r="C41" s="28">
        <v>7.43</v>
      </c>
      <c r="D41" s="28">
        <v>12.58</v>
      </c>
      <c r="E41" s="28">
        <v>-6.25</v>
      </c>
      <c r="F41" s="28">
        <v>-0.167</v>
      </c>
      <c r="G41" s="28">
        <v>-3.68</v>
      </c>
      <c r="H41" s="28">
        <v>12.483</v>
      </c>
      <c r="I41" s="28">
        <v>24.967</v>
      </c>
      <c r="J41" s="28">
        <v>-0.167</v>
      </c>
      <c r="K41" s="28">
        <v>11.567</v>
      </c>
      <c r="L41" s="28"/>
      <c r="M41" s="28"/>
    </row>
    <row r="43" spans="1:7" ht="13.5" thickBot="1">
      <c r="A43" s="24" t="s">
        <v>31</v>
      </c>
      <c r="G43" s="24" t="s">
        <v>32</v>
      </c>
    </row>
    <row r="44" spans="1:13" ht="12.75">
      <c r="A44" s="26" t="s">
        <v>126</v>
      </c>
      <c r="B44" s="26" t="s">
        <v>70</v>
      </c>
      <c r="C44" s="26" t="s">
        <v>33</v>
      </c>
      <c r="D44" s="26"/>
      <c r="E44" s="26"/>
      <c r="F44" s="26"/>
      <c r="G44" s="26" t="s">
        <v>34</v>
      </c>
      <c r="H44" s="26" t="s">
        <v>35</v>
      </c>
      <c r="I44" s="26"/>
      <c r="J44" s="26"/>
      <c r="K44" s="26"/>
      <c r="L44" s="26"/>
      <c r="M44" s="26"/>
    </row>
    <row r="45" spans="1:13" ht="12.75">
      <c r="A45" s="27">
        <v>48.867</v>
      </c>
      <c r="B45" s="27">
        <v>41.9</v>
      </c>
      <c r="C45" s="27">
        <v>48.22</v>
      </c>
      <c r="D45" s="27"/>
      <c r="E45" s="27"/>
      <c r="F45" s="27"/>
      <c r="G45" s="27">
        <v>55.75</v>
      </c>
      <c r="H45" s="27">
        <v>59.92</v>
      </c>
      <c r="I45" s="27"/>
      <c r="J45" s="27"/>
      <c r="K45" s="27"/>
      <c r="L45" s="27"/>
      <c r="M45" s="27"/>
    </row>
    <row r="46" spans="1:13" ht="13.5" thickBot="1">
      <c r="A46" s="28">
        <v>2.333</v>
      </c>
      <c r="B46" s="28">
        <v>12.483</v>
      </c>
      <c r="C46" s="28">
        <v>16.33</v>
      </c>
      <c r="D46" s="28"/>
      <c r="E46" s="28"/>
      <c r="F46" s="28"/>
      <c r="G46" s="28">
        <v>37.58</v>
      </c>
      <c r="H46" s="28">
        <v>30.25</v>
      </c>
      <c r="I46" s="28"/>
      <c r="J46" s="28"/>
      <c r="K46" s="28"/>
      <c r="L46" s="28"/>
      <c r="M46" s="28"/>
    </row>
    <row r="48" ht="13.5" thickBot="1">
      <c r="A48" s="24" t="s">
        <v>36</v>
      </c>
    </row>
    <row r="49" spans="1:13" ht="12.75">
      <c r="A49" s="26" t="s">
        <v>37</v>
      </c>
      <c r="B49" s="26" t="s">
        <v>38</v>
      </c>
      <c r="C49" s="26" t="s">
        <v>39</v>
      </c>
      <c r="D49" s="26" t="s">
        <v>40</v>
      </c>
      <c r="E49" s="26" t="s">
        <v>41</v>
      </c>
      <c r="F49" s="26" t="s">
        <v>42</v>
      </c>
      <c r="G49" s="26"/>
      <c r="H49" s="26"/>
      <c r="I49" s="26"/>
      <c r="J49" s="26"/>
      <c r="K49" s="26"/>
      <c r="L49" s="26"/>
      <c r="M49" s="26"/>
    </row>
    <row r="50" spans="1:13" ht="12.75">
      <c r="A50" s="27">
        <v>9.03</v>
      </c>
      <c r="B50" s="27">
        <v>30.05</v>
      </c>
      <c r="C50" s="27">
        <v>-33.92</v>
      </c>
      <c r="D50" s="27">
        <v>-26.25</v>
      </c>
      <c r="E50" s="27">
        <v>-17.83</v>
      </c>
      <c r="F50" s="27">
        <v>-1.28</v>
      </c>
      <c r="G50" s="27"/>
      <c r="H50" s="27"/>
      <c r="I50" s="27"/>
      <c r="J50" s="27"/>
      <c r="K50" s="27"/>
      <c r="L50" s="27"/>
      <c r="M50" s="27"/>
    </row>
    <row r="51" spans="1:13" ht="13.5" thickBot="1">
      <c r="A51" s="28">
        <v>38.7</v>
      </c>
      <c r="B51" s="28">
        <v>31.25</v>
      </c>
      <c r="C51" s="28">
        <v>18.37</v>
      </c>
      <c r="D51" s="28">
        <v>28</v>
      </c>
      <c r="E51" s="28">
        <v>31.05</v>
      </c>
      <c r="F51" s="28">
        <v>36.82</v>
      </c>
      <c r="G51" s="28"/>
      <c r="H51" s="28"/>
      <c r="I51" s="28"/>
      <c r="J51" s="28"/>
      <c r="K51" s="28"/>
      <c r="L51" s="28"/>
      <c r="M51" s="28"/>
    </row>
    <row r="53" ht="13.5" thickBot="1">
      <c r="A53" s="24" t="s">
        <v>43</v>
      </c>
    </row>
    <row r="54" spans="1:13" ht="12.75">
      <c r="A54" s="26" t="s">
        <v>44</v>
      </c>
      <c r="B54" s="26" t="s">
        <v>45</v>
      </c>
      <c r="C54" s="26" t="s">
        <v>46</v>
      </c>
      <c r="D54" s="26" t="s">
        <v>47</v>
      </c>
      <c r="E54" s="26"/>
      <c r="F54" s="26"/>
      <c r="G54" s="26"/>
      <c r="H54" s="26"/>
      <c r="I54" s="26"/>
      <c r="J54" s="26"/>
      <c r="K54" s="26"/>
      <c r="L54" s="26"/>
      <c r="M54" s="26"/>
    </row>
    <row r="55" spans="1:13" ht="12.75">
      <c r="A55" s="27">
        <v>33.35</v>
      </c>
      <c r="B55" s="27">
        <v>32.667</v>
      </c>
      <c r="C55" s="27">
        <v>41.02</v>
      </c>
      <c r="D55" s="27">
        <v>32.07</v>
      </c>
      <c r="E55" s="27"/>
      <c r="F55" s="27"/>
      <c r="G55" s="27"/>
      <c r="H55" s="27"/>
      <c r="I55" s="27"/>
      <c r="J55" s="27"/>
      <c r="K55" s="27"/>
      <c r="L55" s="27"/>
      <c r="M55" s="27"/>
    </row>
    <row r="56" spans="1:13" ht="13.5" thickBot="1">
      <c r="A56" s="28">
        <v>44.42</v>
      </c>
      <c r="B56" s="28">
        <v>51.633</v>
      </c>
      <c r="C56" s="28">
        <v>28.97</v>
      </c>
      <c r="D56" s="28">
        <v>34.77</v>
      </c>
      <c r="E56" s="28"/>
      <c r="F56" s="28"/>
      <c r="G56" s="28"/>
      <c r="H56" s="28"/>
      <c r="I56" s="28"/>
      <c r="J56" s="28"/>
      <c r="K56" s="28"/>
      <c r="L56" s="28"/>
      <c r="M56" s="28"/>
    </row>
    <row r="58" spans="1:7" ht="13.5" thickBot="1">
      <c r="A58" s="24" t="s">
        <v>48</v>
      </c>
      <c r="G58" s="24" t="s">
        <v>49</v>
      </c>
    </row>
    <row r="59" spans="1:13" ht="12.75">
      <c r="A59" s="26" t="s">
        <v>72</v>
      </c>
      <c r="B59" s="26" t="s">
        <v>73</v>
      </c>
      <c r="C59" s="26" t="s">
        <v>50</v>
      </c>
      <c r="D59" s="26" t="s">
        <v>75</v>
      </c>
      <c r="E59" s="26"/>
      <c r="F59" s="26"/>
      <c r="G59" s="26" t="s">
        <v>51</v>
      </c>
      <c r="H59" s="26" t="s">
        <v>52</v>
      </c>
      <c r="I59" s="26" t="s">
        <v>53</v>
      </c>
      <c r="J59" s="26"/>
      <c r="K59" s="26"/>
      <c r="L59" s="26"/>
      <c r="M59" s="26"/>
    </row>
    <row r="60" spans="1:13" ht="12.75">
      <c r="A60" s="27">
        <v>28.667</v>
      </c>
      <c r="B60" s="27">
        <v>22.283</v>
      </c>
      <c r="C60" s="27">
        <v>14.58</v>
      </c>
      <c r="D60" s="27">
        <v>35.7</v>
      </c>
      <c r="E60" s="27"/>
      <c r="F60" s="27"/>
      <c r="G60" s="27">
        <v>39.92</v>
      </c>
      <c r="H60" s="27">
        <v>23.1</v>
      </c>
      <c r="I60" s="27">
        <v>31.23</v>
      </c>
      <c r="J60" s="27"/>
      <c r="K60" s="27"/>
      <c r="L60" s="27"/>
      <c r="M60" s="27"/>
    </row>
    <row r="61" spans="1:13" ht="13.5" thickBot="1">
      <c r="A61" s="28">
        <v>77.217</v>
      </c>
      <c r="B61" s="28">
        <v>114.15</v>
      </c>
      <c r="C61" s="28">
        <v>121</v>
      </c>
      <c r="D61" s="28">
        <v>139.767</v>
      </c>
      <c r="E61" s="28"/>
      <c r="F61" s="28"/>
      <c r="G61" s="28">
        <v>116.42</v>
      </c>
      <c r="H61" s="28">
        <v>113.27</v>
      </c>
      <c r="I61" s="28">
        <v>121.47</v>
      </c>
      <c r="J61" s="28"/>
      <c r="K61" s="28"/>
      <c r="L61" s="28"/>
      <c r="M61" s="28"/>
    </row>
    <row r="63" ht="13.5" thickBot="1">
      <c r="A63" s="24" t="s">
        <v>54</v>
      </c>
    </row>
    <row r="64" spans="1:13" ht="12.75">
      <c r="A64" s="26" t="s">
        <v>55</v>
      </c>
      <c r="B64" s="26" t="s">
        <v>56</v>
      </c>
      <c r="C64" s="26" t="s">
        <v>74</v>
      </c>
      <c r="D64" s="26"/>
      <c r="E64" s="26" t="s">
        <v>57</v>
      </c>
      <c r="F64" s="26" t="s">
        <v>58</v>
      </c>
      <c r="G64" s="26" t="s">
        <v>59</v>
      </c>
      <c r="H64" s="26"/>
      <c r="I64" s="26"/>
      <c r="J64" s="26"/>
      <c r="K64" s="26"/>
      <c r="L64" s="26"/>
      <c r="M64" s="26"/>
    </row>
    <row r="65" spans="1:13" ht="12.75">
      <c r="A65" s="27">
        <v>-36.87</v>
      </c>
      <c r="B65" s="27">
        <v>-31.95</v>
      </c>
      <c r="C65" s="27">
        <v>-33.867</v>
      </c>
      <c r="D65" s="27"/>
      <c r="E65" s="27">
        <v>-6.17</v>
      </c>
      <c r="F65" s="27">
        <v>-17.53</v>
      </c>
      <c r="G65" s="27">
        <v>19.82</v>
      </c>
      <c r="H65" s="27"/>
      <c r="I65" s="27"/>
      <c r="J65" s="27"/>
      <c r="K65" s="27"/>
      <c r="L65" s="27"/>
      <c r="M65" s="27"/>
    </row>
    <row r="66" spans="1:13" ht="13.5" thickBot="1">
      <c r="A66" s="28">
        <v>174.77</v>
      </c>
      <c r="B66" s="28">
        <v>115.85</v>
      </c>
      <c r="C66" s="28">
        <v>151.217</v>
      </c>
      <c r="D66" s="28"/>
      <c r="E66" s="28">
        <v>106.8</v>
      </c>
      <c r="F66" s="28">
        <v>-149.57</v>
      </c>
      <c r="G66" s="28">
        <v>-155.48</v>
      </c>
      <c r="H66" s="28"/>
      <c r="I66" s="28"/>
      <c r="J66" s="28"/>
      <c r="K66" s="28"/>
      <c r="L66" s="28"/>
      <c r="M66" s="28"/>
    </row>
    <row r="68" ht="13.5" thickBot="1"/>
    <row r="69" spans="1:13" ht="12.75">
      <c r="A69" s="26"/>
      <c r="B69" s="26"/>
      <c r="C69" s="26"/>
      <c r="D69" s="26"/>
      <c r="E69" s="26"/>
      <c r="F69" s="26"/>
      <c r="G69" s="26"/>
      <c r="H69" s="26"/>
      <c r="I69" s="26"/>
      <c r="J69" s="26"/>
      <c r="K69" s="26"/>
      <c r="L69" s="26"/>
      <c r="M69" s="26"/>
    </row>
    <row r="70" spans="1:13" ht="12.75">
      <c r="A70" s="27"/>
      <c r="B70" s="27"/>
      <c r="C70" s="27"/>
      <c r="D70" s="27"/>
      <c r="E70" s="27"/>
      <c r="F70" s="27"/>
      <c r="G70" s="27"/>
      <c r="H70" s="27"/>
      <c r="I70" s="27"/>
      <c r="J70" s="27"/>
      <c r="K70" s="27"/>
      <c r="L70" s="27"/>
      <c r="M70" s="27"/>
    </row>
    <row r="71" spans="1:13" ht="13.5" thickBot="1">
      <c r="A71" s="28"/>
      <c r="B71" s="28"/>
      <c r="C71" s="28"/>
      <c r="D71" s="28"/>
      <c r="E71" s="28"/>
      <c r="F71" s="28"/>
      <c r="G71" s="28"/>
      <c r="H71" s="28"/>
      <c r="I71" s="28"/>
      <c r="J71" s="28"/>
      <c r="K71" s="28"/>
      <c r="L71" s="28"/>
      <c r="M71" s="2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8:X68"/>
  <sheetViews>
    <sheetView workbookViewId="0" topLeftCell="A1">
      <selection activeCell="A1" sqref="A1"/>
    </sheetView>
  </sheetViews>
  <sheetFormatPr defaultColWidth="11.00390625" defaultRowHeight="12"/>
  <sheetData>
    <row r="18" spans="2:4" ht="18">
      <c r="B18" s="102" t="s">
        <v>65</v>
      </c>
      <c r="C18" s="22"/>
      <c r="D18" s="23"/>
    </row>
    <row r="19" ht="15.75">
      <c r="B19" s="102" t="s">
        <v>66</v>
      </c>
    </row>
    <row r="22" ht="13.5" thickBot="1"/>
    <row r="23" spans="2:18" ht="15">
      <c r="B23" s="4" t="s">
        <v>79</v>
      </c>
      <c r="C23" s="5"/>
      <c r="D23" s="5"/>
      <c r="E23" s="5"/>
      <c r="F23" s="5"/>
      <c r="G23" s="5"/>
      <c r="H23" s="5"/>
      <c r="I23" s="6"/>
      <c r="J23" s="1"/>
      <c r="K23" s="7" t="s">
        <v>99</v>
      </c>
      <c r="L23" s="8"/>
      <c r="M23" s="1"/>
      <c r="N23" s="1"/>
      <c r="O23" s="1"/>
      <c r="P23" s="1"/>
      <c r="Q23" s="1"/>
      <c r="R23" t="s">
        <v>100</v>
      </c>
    </row>
    <row r="24" spans="2:19" ht="15">
      <c r="B24" s="9" t="s">
        <v>108</v>
      </c>
      <c r="C24" s="10"/>
      <c r="D24" s="10"/>
      <c r="E24" s="10"/>
      <c r="F24" s="10"/>
      <c r="G24" s="10"/>
      <c r="H24" s="10"/>
      <c r="I24" s="11"/>
      <c r="J24" s="1"/>
      <c r="K24" s="12" t="s">
        <v>101</v>
      </c>
      <c r="L24" s="13">
        <f>180/PI()</f>
        <v>57.29577951308232</v>
      </c>
      <c r="M24" s="1"/>
      <c r="N24" s="1"/>
      <c r="O24" s="1"/>
      <c r="P24" s="1"/>
      <c r="Q24" s="1"/>
      <c r="R24" s="14" t="s">
        <v>102</v>
      </c>
      <c r="S24" s="14"/>
    </row>
    <row r="25" spans="2:24" ht="15.75" thickBot="1">
      <c r="B25" s="15" t="s">
        <v>78</v>
      </c>
      <c r="C25" s="16"/>
      <c r="D25" s="16"/>
      <c r="E25" s="16"/>
      <c r="F25" s="16"/>
      <c r="G25" s="16"/>
      <c r="H25" s="16"/>
      <c r="I25" s="17"/>
      <c r="J25" s="1"/>
      <c r="K25" s="3" t="s">
        <v>103</v>
      </c>
      <c r="L25" s="18">
        <f>PI()/180</f>
        <v>0.017453292519943295</v>
      </c>
      <c r="M25" s="1"/>
      <c r="N25" s="1"/>
      <c r="O25" s="1"/>
      <c r="P25" s="1"/>
      <c r="Q25" s="1"/>
      <c r="R25" s="19" t="s">
        <v>104</v>
      </c>
      <c r="S25" s="20"/>
      <c r="T25" s="21"/>
      <c r="U25" s="21"/>
      <c r="V25" s="21"/>
      <c r="W25" s="21"/>
      <c r="X25" s="21"/>
    </row>
    <row r="28" spans="3:8" ht="12.75">
      <c r="C28" s="1" t="s">
        <v>96</v>
      </c>
      <c r="D28" s="1" t="s">
        <v>96</v>
      </c>
      <c r="E28" s="1" t="s">
        <v>96</v>
      </c>
      <c r="F28" s="1" t="s">
        <v>96</v>
      </c>
      <c r="G28" s="1" t="s">
        <v>96</v>
      </c>
      <c r="H28" s="1" t="s">
        <v>96</v>
      </c>
    </row>
    <row r="29" spans="3:8" ht="12.75">
      <c r="C29" s="2">
        <f>15*(GST+HOUR(Mercury!C29)+MINUTE(Mercury!C29)/60-RA)+lng</f>
        <v>31.00300000000003</v>
      </c>
      <c r="D29" s="2">
        <f>15*(GST+HOUR(Mercury!D29)+MINUTE(Mercury!D29)/60-RA)+lng</f>
        <v>32.00300000000003</v>
      </c>
      <c r="E29" s="2">
        <f>15*(GST+HOUR(Mercury!E29)+MINUTE(Mercury!E29)/60-RA)+lng</f>
        <v>50.75300000000003</v>
      </c>
      <c r="F29" s="2">
        <f>15*(GST+HOUR(Mercury!F29)+MINUTE(Mercury!F29)/60-RA)+lng</f>
        <v>69.50300000000001</v>
      </c>
      <c r="G29" s="2">
        <f>15*(GST+HOUR(Mercury!G29)+MINUTE(Mercury!G29)/60-RA)+lng</f>
        <v>70.50300000000001</v>
      </c>
      <c r="H29" s="2">
        <f>15*(GST+HOUR(Mercury!H29)+MINUTE(Mercury!H29)/60-RA)+lng</f>
        <v>74.00300000000004</v>
      </c>
    </row>
    <row r="30" spans="3:8" ht="12.75">
      <c r="C30" s="2">
        <f>15*(GST+HOUR(Mercury!C30)+MINUTE(Mercury!C30)/60-RA)+lng</f>
        <v>207.118</v>
      </c>
      <c r="D30" s="2">
        <f>15*(GST+HOUR(Mercury!D30)+MINUTE(Mercury!D30)/60-RA)+lng</f>
        <v>208.118</v>
      </c>
      <c r="E30" s="2">
        <f>15*(GST+HOUR(Mercury!E30)+MINUTE(Mercury!E30)/60-RA)+lng</f>
        <v>259.118</v>
      </c>
      <c r="F30" s="2">
        <f>15*(GST+HOUR(Mercury!F30)+MINUTE(Mercury!F30)/60-RA)+lng</f>
        <v>310.11800000000005</v>
      </c>
      <c r="G30" s="2">
        <f>15*(GST+HOUR(Mercury!G30)+MINUTE(Mercury!G30)/60-RA)+lng</f>
        <v>311.11800000000005</v>
      </c>
      <c r="H30" s="2">
        <f>15*(GST+HOUR(Mercury!H30)+MINUTE(Mercury!H30)/60-RA)+lng</f>
        <v>250.86800000000005</v>
      </c>
    </row>
    <row r="31" spans="3:8" ht="12.75">
      <c r="C31" s="2">
        <f>15*(GST+HOUR(Mercury!C31)+MINUTE(Mercury!C31)/60-RA)+lng</f>
        <v>-83.01200000000001</v>
      </c>
      <c r="D31" s="2">
        <f>15*(GST+HOUR(Mercury!D31)+MINUTE(Mercury!D31)/60-RA)+lng</f>
        <v>-82.51200000000001</v>
      </c>
      <c r="E31" s="2">
        <f>15*(GST+HOUR(Mercury!E31)+MINUTE(Mercury!E31)/60-RA)+lng</f>
        <v>-44.512000000000015</v>
      </c>
      <c r="F31" s="2">
        <f>15*(GST+HOUR(Mercury!F31)+MINUTE(Mercury!F31)/60-RA)+lng</f>
        <v>-6.511999999999986</v>
      </c>
      <c r="G31" s="2">
        <f>15*(GST+HOUR(Mercury!G31)+MINUTE(Mercury!G31)/60-RA)+lng</f>
        <v>-6.012000000000015</v>
      </c>
      <c r="H31" s="2">
        <f>15*(GST+HOUR(Mercury!H31)+MINUTE(Mercury!H31)/60-RA)+lng</f>
        <v>37.987999999999985</v>
      </c>
    </row>
    <row r="32" spans="3:8" ht="12.75">
      <c r="C32" s="2">
        <f>15*(GST+HOUR(Mercury!C32)+MINUTE(Mercury!C32)/60-RA)+lng</f>
        <v>321.943</v>
      </c>
      <c r="D32" s="2">
        <f>15*(GST+HOUR(Mercury!D32)+MINUTE(Mercury!D32)/60-RA)+lng</f>
        <v>322.693</v>
      </c>
      <c r="E32" s="2">
        <f>15*(GST+HOUR(Mercury!E32)+MINUTE(Mercury!E32)/60-RA)+lng</f>
        <v>369.943</v>
      </c>
      <c r="F32" s="2">
        <f>15*(GST+HOUR(Mercury!F32)+MINUTE(Mercury!F32)/60-RA)+lng</f>
        <v>416.943</v>
      </c>
      <c r="G32" s="2">
        <f>15*(GST+HOUR(Mercury!G32)+MINUTE(Mercury!G32)/60-RA)+lng</f>
        <v>417.94300000000004</v>
      </c>
      <c r="H32" s="2">
        <f>15*(GST+HOUR(Mercury!H32)+MINUTE(Mercury!H32)/60-RA)+lng</f>
        <v>106.94300000000001</v>
      </c>
    </row>
    <row r="33" spans="3:8" ht="12.75">
      <c r="C33" s="2">
        <f>15*(GST+HOUR(Mercury!C33)+MINUTE(Mercury!C33)/60-RA)+lng</f>
        <v>-180.542</v>
      </c>
      <c r="D33" s="2">
        <f>15*(GST+HOUR(Mercury!D33)+MINUTE(Mercury!D33)/60-RA)+lng</f>
        <v>-180.04199999999997</v>
      </c>
      <c r="E33" s="2">
        <f>15*(GST+HOUR(Mercury!E33)+MINUTE(Mercury!E33)/60-RA)+lng</f>
        <v>-139.79199999999997</v>
      </c>
      <c r="F33" s="2">
        <f>15*(GST+HOUR(Mercury!F33)+MINUTE(Mercury!F33)/60-RA)+lng</f>
        <v>-99.54199999999999</v>
      </c>
      <c r="G33" s="2">
        <f>15*(GST+HOUR(Mercury!G33)+MINUTE(Mercury!G33)/60-RA)+lng</f>
        <v>-99.29199999999997</v>
      </c>
      <c r="H33" s="2">
        <f>15*(GST+HOUR(Mercury!H33)+MINUTE(Mercury!H33)/60-RA)+lng</f>
        <v>-106.042</v>
      </c>
    </row>
    <row r="34" spans="3:8" ht="12.75">
      <c r="C34" s="2">
        <f>15*(GST+HOUR(Mercury!C34)+MINUTE(Mercury!C34)/60-RA)+lng</f>
        <v>93.16299999999998</v>
      </c>
      <c r="D34" s="2">
        <f>15*(GST+HOUR(Mercury!D34)+MINUTE(Mercury!D34)/60-RA)+lng</f>
        <v>93.66300000000001</v>
      </c>
      <c r="E34" s="2">
        <f>15*(GST+HOUR(Mercury!E34)+MINUTE(Mercury!E34)/60-RA)+lng</f>
        <v>-235.837</v>
      </c>
      <c r="F34" s="2">
        <f>15*(GST+HOUR(Mercury!F34)+MINUTE(Mercury!F34)/60-RA)+lng</f>
        <v>-205.587</v>
      </c>
      <c r="G34" s="2">
        <f>15*(GST+HOUR(Mercury!G34)+MINUTE(Mercury!G34)/60-RA)+lng</f>
        <v>-205.087</v>
      </c>
      <c r="H34" s="2">
        <f>15*(GST+HOUR(Mercury!H34)+MINUTE(Mercury!H34)/60-RA)+lng</f>
        <v>-214.087</v>
      </c>
    </row>
    <row r="35" spans="3:8" ht="12.75">
      <c r="C35" s="2">
        <f>15*(GST+HOUR(Mercury!C35)+MINUTE(Mercury!C35)/60-RA)+lng</f>
        <v>96.76800000000003</v>
      </c>
      <c r="D35" s="2">
        <f>15*(GST+HOUR(Mercury!D35)+MINUTE(Mercury!D35)/60-RA)+lng</f>
        <v>97.51800000000006</v>
      </c>
      <c r="E35" s="2">
        <f>15*(GST+HOUR(Mercury!E35)+MINUTE(Mercury!E35)/60-RA)+lng</f>
        <v>-236.982</v>
      </c>
      <c r="F35" s="2">
        <f>15*(GST+HOUR(Mercury!F35)+MINUTE(Mercury!F35)/60-RA)+lng</f>
        <v>-211.23199999999997</v>
      </c>
      <c r="G35" s="2">
        <f>15*(GST+HOUR(Mercury!G35)+MINUTE(Mercury!G35)/60-RA)+lng</f>
        <v>-210.48199999999997</v>
      </c>
      <c r="H35" s="2">
        <f>15*(GST+HOUR(Mercury!H35)+MINUTE(Mercury!H35)/60-RA)+lng</f>
        <v>2.0180000000000433</v>
      </c>
    </row>
    <row r="36" spans="3:8" ht="12.75">
      <c r="C36" s="2">
        <f>15*(GST+HOUR(Mercury!C36)+MINUTE(Mercury!C36)/60-RA)+lng</f>
        <v>303.133</v>
      </c>
      <c r="D36" s="2">
        <f>15*(GST+HOUR(Mercury!D36)+MINUTE(Mercury!D36)/60-RA)+lng</f>
        <v>303.88300000000004</v>
      </c>
      <c r="E36" s="2">
        <f>15*(GST+HOUR(Mercury!E36)+MINUTE(Mercury!E36)/60-RA)+lng</f>
        <v>360.38300000000004</v>
      </c>
      <c r="F36" s="2">
        <f>15*(GST+HOUR(Mercury!F36)+MINUTE(Mercury!F36)/60-RA)+lng</f>
        <v>416.88299999999987</v>
      </c>
      <c r="G36" s="2">
        <f>15*(GST+HOUR(Mercury!G36)+MINUTE(Mercury!G36)/60-RA)+lng</f>
        <v>417.633</v>
      </c>
      <c r="H36" s="2">
        <f>15*(GST+HOUR(Mercury!H36)+MINUTE(Mercury!H36)/60-RA)+lng</f>
        <v>178.88299999999998</v>
      </c>
    </row>
    <row r="37" spans="3:8" ht="12.75">
      <c r="C37" s="2">
        <f>15*(GST+HOUR(Mercury!C37)+MINUTE(Mercury!C37)/60-RA)+lng</f>
        <v>-11.747000000000021</v>
      </c>
      <c r="D37" s="2">
        <f>15*(GST+HOUR(Mercury!D37)+MINUTE(Mercury!D37)/60-RA)+lng</f>
        <v>-11.497000000000035</v>
      </c>
      <c r="E37" s="2">
        <f>15*(GST+HOUR(Mercury!E37)+MINUTE(Mercury!E37)/60-RA)+lng</f>
        <v>28.003000000000014</v>
      </c>
      <c r="F37" s="2">
        <f>15*(GST+HOUR(Mercury!F37)+MINUTE(Mercury!F37)/60-RA)+lng</f>
        <v>67.50300000000001</v>
      </c>
      <c r="G37" s="2">
        <f>15*(GST+HOUR(Mercury!G37)+MINUTE(Mercury!G37)/60-RA)+lng</f>
        <v>67.75299999999999</v>
      </c>
      <c r="H37" s="2">
        <f>15*(GST+HOUR(Mercury!H37)+MINUTE(Mercury!H37)/60-RA)+lng</f>
        <v>-105.99700000000001</v>
      </c>
    </row>
    <row r="38" spans="3:8" ht="12.75">
      <c r="C38" s="2">
        <f>15*(GST+HOUR(Mercury!C38)+MINUTE(Mercury!C38)/60-RA)+lng</f>
        <v>435.9579999999999</v>
      </c>
      <c r="D38" s="2">
        <f>15*(GST+HOUR(Mercury!D38)+MINUTE(Mercury!D38)/60-RA)+lng</f>
        <v>437.20799999999997</v>
      </c>
      <c r="E38" s="2">
        <f>15*(GST+HOUR(Mercury!E38)+MINUTE(Mercury!E38)/60-RA)+lng</f>
        <v>110.958</v>
      </c>
      <c r="F38" s="2">
        <f>15*(GST+HOUR(Mercury!F38)+MINUTE(Mercury!F38)/60-RA)+lng</f>
        <v>144.70799999999997</v>
      </c>
      <c r="G38" s="2">
        <f>15*(GST+HOUR(Mercury!G38)+MINUTE(Mercury!G38)/60-RA)+lng</f>
        <v>146.208</v>
      </c>
      <c r="H38" s="2">
        <f>15*(GST+HOUR(Mercury!H38)+MINUTE(Mercury!H38)/60-RA)+lng</f>
        <v>250.95799999999997</v>
      </c>
    </row>
    <row r="39" spans="3:8" ht="12.75">
      <c r="C39" s="2">
        <f>15*(GST+HOUR(Mercury!C39)+MINUTE(Mercury!C39)/60-RA)+lng</f>
        <v>-107.04199999999999</v>
      </c>
      <c r="D39" s="2">
        <f>15*(GST+HOUR(Mercury!D39)+MINUTE(Mercury!D39)/60-RA)+lng</f>
        <v>-106.54199999999999</v>
      </c>
      <c r="E39" s="2">
        <f>15*(GST+HOUR(Mercury!E39)+MINUTE(Mercury!E39)/60-RA)+lng</f>
        <v>-67.29199999999999</v>
      </c>
      <c r="F39" s="2">
        <f>15*(GST+HOUR(Mercury!F39)+MINUTE(Mercury!F39)/60-RA)+lng</f>
        <v>-28.041999999999973</v>
      </c>
      <c r="G39" s="2">
        <f>15*(GST+HOUR(Mercury!G39)+MINUTE(Mercury!G39)/60-RA)+lng</f>
        <v>-27.542</v>
      </c>
      <c r="H39" s="2">
        <f>15*(GST+HOUR(Mercury!H39)+MINUTE(Mercury!H39)/60-RA)+lng</f>
        <v>1.9580000000000268</v>
      </c>
    </row>
    <row r="40" spans="3:8" ht="12.75">
      <c r="C40" s="2">
        <f>15*(GST+HOUR(Mercury!C40)+MINUTE(Mercury!C40)/60-RA)+lng</f>
        <v>-190.852</v>
      </c>
      <c r="D40" s="2">
        <f>15*(GST+HOUR(Mercury!D40)+MINUTE(Mercury!D40)/60-RA)+lng</f>
        <v>-190.352</v>
      </c>
      <c r="E40" s="2">
        <f>15*(GST+HOUR(Mercury!E40)+MINUTE(Mercury!E40)/60-RA)+lng</f>
        <v>-164.352</v>
      </c>
      <c r="F40" s="2">
        <f>15*(GST+HOUR(Mercury!F40)+MINUTE(Mercury!F40)/60-RA)+lng</f>
        <v>-138.35200000000003</v>
      </c>
      <c r="G40" s="2">
        <f>15*(GST+HOUR(Mercury!G40)+MINUTE(Mercury!G40)/60-RA)+lng</f>
        <v>-137.85200000000003</v>
      </c>
      <c r="H40" s="2">
        <f>15*(GST+HOUR(Mercury!H40)+MINUTE(Mercury!H40)/60-RA)+lng</f>
        <v>-214.102</v>
      </c>
    </row>
    <row r="41" spans="3:8" ht="12.75">
      <c r="C41" s="2">
        <f>15*(GST+HOUR(Mercury!C41)+MINUTE(Mercury!C41)/60-RA)+lng</f>
        <v>-195.49699999999999</v>
      </c>
      <c r="D41" s="2">
        <f>15*(GST+HOUR(Mercury!D41)+MINUTE(Mercury!D41)/60-RA)+lng</f>
        <v>-194.99699999999996</v>
      </c>
      <c r="E41" s="2">
        <f>15*(GST+HOUR(Mercury!E41)+MINUTE(Mercury!E41)/60-RA)+lng</f>
        <v>-164.497</v>
      </c>
      <c r="F41" s="2">
        <f>15*(GST+HOUR(Mercury!F41)+MINUTE(Mercury!F41)/60-RA)+lng</f>
        <v>-134.24699999999999</v>
      </c>
      <c r="G41" s="2">
        <f>15*(GST+HOUR(Mercury!G41)+MINUTE(Mercury!G41)/60-RA)+lng</f>
        <v>-133.74699999999999</v>
      </c>
      <c r="H41" s="2">
        <f>15*(GST+HOUR(Mercury!H41)+MINUTE(Mercury!H41)/60-RA)+lng</f>
        <v>-213.99699999999999</v>
      </c>
    </row>
    <row r="42" spans="3:8" ht="12.75">
      <c r="C42" s="2">
        <f>15*(GST+HOUR(Mercury!C42)+MINUTE(Mercury!C42)/60-RA)+lng</f>
        <v>400.16299999999995</v>
      </c>
      <c r="D42" s="2">
        <f>15*(GST+HOUR(Mercury!D42)+MINUTE(Mercury!D42)/60-RA)+lng</f>
        <v>401.163</v>
      </c>
      <c r="E42" s="2">
        <f>15*(GST+HOUR(Mercury!E42)+MINUTE(Mercury!E42)/60-RA)+lng</f>
        <v>459.91299999999995</v>
      </c>
      <c r="F42" s="2">
        <f>15*(GST+HOUR(Mercury!F42)+MINUTE(Mercury!F42)/60-RA)+lng</f>
        <v>158.66299999999998</v>
      </c>
      <c r="G42" s="2">
        <f>15*(GST+HOUR(Mercury!G42)+MINUTE(Mercury!G42)/60-RA)+lng</f>
        <v>159.41299999999998</v>
      </c>
      <c r="H42" s="2">
        <f>15*(GST+HOUR(Mercury!H42)+MINUTE(Mercury!H42)/60-RA)+lng</f>
        <v>286.913</v>
      </c>
    </row>
    <row r="43" spans="3:8" ht="12.75">
      <c r="C43" s="2">
        <f>15*(GST+HOUR(Mercury!C43)+MINUTE(Mercury!C43)/60-RA)+lng</f>
        <v>59.738</v>
      </c>
      <c r="D43" s="2">
        <f>15*(GST+HOUR(Mercury!D43)+MINUTE(Mercury!D43)/60-RA)+lng</f>
        <v>59.98800000000003</v>
      </c>
      <c r="E43" s="2">
        <f>15*(GST+HOUR(Mercury!E43)+MINUTE(Mercury!E43)/60-RA)+lng</f>
        <v>100.48800000000003</v>
      </c>
      <c r="F43" s="2">
        <f>15*(GST+HOUR(Mercury!F43)+MINUTE(Mercury!F43)/60-RA)+lng</f>
        <v>-219.262</v>
      </c>
      <c r="G43" s="2">
        <f>15*(GST+HOUR(Mercury!G43)+MINUTE(Mercury!G43)/60-RA)+lng</f>
        <v>-218.76200000000003</v>
      </c>
      <c r="H43" s="2">
        <f>15*(GST+HOUR(Mercury!H43)+MINUTE(Mercury!H43)/60-RA)+lng</f>
        <v>-178.012</v>
      </c>
    </row>
    <row r="44" spans="3:8" ht="12.75">
      <c r="C44" s="2">
        <f>15*(GST+HOUR(Mercury!C44)+MINUTE(Mercury!C44)/60-RA)+lng</f>
        <v>-33.79199999999997</v>
      </c>
      <c r="D44" s="2">
        <f>15*(GST+HOUR(Mercury!D44)+MINUTE(Mercury!D44)/60-RA)+lng</f>
        <v>-33.292</v>
      </c>
      <c r="E44" s="2">
        <f>15*(GST+HOUR(Mercury!E44)+MINUTE(Mercury!E44)/60-RA)+lng</f>
        <v>4.708000000000027</v>
      </c>
      <c r="F44" s="2">
        <f>15*(GST+HOUR(Mercury!F44)+MINUTE(Mercury!F44)/60-RA)+lng</f>
        <v>42.45800000000001</v>
      </c>
      <c r="G44" s="2">
        <f>15*(GST+HOUR(Mercury!G44)+MINUTE(Mercury!G44)/60-RA)+lng</f>
        <v>42.95800000000004</v>
      </c>
      <c r="H44" s="2">
        <f>15*(GST+HOUR(Mercury!H44)+MINUTE(Mercury!H44)/60-RA)+lng</f>
        <v>-34.04200000000001</v>
      </c>
    </row>
    <row r="45" spans="3:8" ht="12.75">
      <c r="C45" s="2">
        <f>15*(GST+HOUR(Mercury!C45)+MINUTE(Mercury!C45)/60-RA)+lng</f>
        <v>-113.36699999999999</v>
      </c>
      <c r="D45" s="2">
        <f>15*(GST+HOUR(Mercury!D45)+MINUTE(Mercury!D45)/60-RA)+lng</f>
        <v>-112.36699999999999</v>
      </c>
      <c r="E45" s="2">
        <f>15*(GST+HOUR(Mercury!E45)+MINUTE(Mercury!E45)/60-RA)+lng</f>
        <v>-92.61699999999999</v>
      </c>
      <c r="F45" s="2">
        <f>15*(GST+HOUR(Mercury!F45)+MINUTE(Mercury!F45)/60-RA)+lng</f>
        <v>-72.867</v>
      </c>
      <c r="G45" s="2">
        <f>15*(GST+HOUR(Mercury!G45)+MINUTE(Mercury!G45)/60-RA)+lng</f>
        <v>-72.11699999999999</v>
      </c>
      <c r="H45" s="2">
        <f>15*(GST+HOUR(Mercury!H45)+MINUTE(Mercury!H45)/60-RA)+lng</f>
        <v>-250.117</v>
      </c>
    </row>
    <row r="46" spans="3:8" ht="12.75">
      <c r="C46" s="2">
        <f>15*(GST+HOUR(Mercury!C46)+MINUTE(Mercury!C46)/60-RA)+lng</f>
        <v>430.3380000000001</v>
      </c>
      <c r="D46" s="2">
        <f>15*(GST+HOUR(Mercury!D46)+MINUTE(Mercury!D46)/60-RA)+lng</f>
        <v>432.3380000000001</v>
      </c>
      <c r="E46" s="2">
        <f>15*(GST+HOUR(Mercury!E46)+MINUTE(Mercury!E46)/60-RA)+lng</f>
        <v>452.338</v>
      </c>
      <c r="F46" s="2">
        <f>15*(GST+HOUR(Mercury!F46)+MINUTE(Mercury!F46)/60-RA)+lng</f>
        <v>112.088</v>
      </c>
      <c r="G46" s="2">
        <f>15*(GST+HOUR(Mercury!G46)+MINUTE(Mercury!G46)/60-RA)+lng</f>
        <v>114.088</v>
      </c>
      <c r="H46" s="2">
        <f>15*(GST+HOUR(Mercury!H46)+MINUTE(Mercury!H46)/60-RA)+lng</f>
        <v>394.83800000000014</v>
      </c>
    </row>
    <row r="47" spans="3:8" ht="12.75">
      <c r="C47" s="2">
        <f>15*(GST+HOUR(Mercury!C47)+MINUTE(Mercury!C47)/60-RA)+lng</f>
        <v>-126.982</v>
      </c>
      <c r="D47" s="2">
        <f>15*(GST+HOUR(Mercury!D47)+MINUTE(Mercury!D47)/60-RA)+lng</f>
        <v>-126.232</v>
      </c>
      <c r="E47" s="2">
        <f>15*(GST+HOUR(Mercury!E47)+MINUTE(Mercury!E47)/60-RA)+lng</f>
        <v>-92.482</v>
      </c>
      <c r="F47" s="2">
        <f>15*(GST+HOUR(Mercury!F47)+MINUTE(Mercury!F47)/60-RA)+lng</f>
        <v>-58.73199999999999</v>
      </c>
      <c r="G47" s="2">
        <f>15*(GST+HOUR(Mercury!G47)+MINUTE(Mercury!G47)/60-RA)+lng</f>
        <v>-58.232</v>
      </c>
      <c r="H47" s="2">
        <f>15*(GST+HOUR(Mercury!H47)+MINUTE(Mercury!H47)/60-RA)+lng</f>
        <v>-105.982</v>
      </c>
    </row>
    <row r="48" spans="3:8" ht="12.75">
      <c r="C48" s="2">
        <f>15*(GST+HOUR(Mercury!C48)+MINUTE(Mercury!C48)/60-RA)+lng</f>
        <v>140.89799999999997</v>
      </c>
      <c r="D48" s="2">
        <f>15*(GST+HOUR(Mercury!D48)+MINUTE(Mercury!D48)/60-RA)+lng</f>
        <v>141.64799999999997</v>
      </c>
      <c r="E48" s="2">
        <f>15*(GST+HOUR(Mercury!E48)+MINUTE(Mercury!E48)/60-RA)+lng</f>
        <v>200.1479999999999</v>
      </c>
      <c r="F48" s="2">
        <f>15*(GST+HOUR(Mercury!F48)+MINUTE(Mercury!F48)/60-RA)+lng</f>
        <v>258.398</v>
      </c>
      <c r="G48" s="2">
        <f>15*(GST+HOUR(Mercury!G48)+MINUTE(Mercury!G48)/60-RA)+lng</f>
        <v>259.14799999999997</v>
      </c>
      <c r="H48" s="2">
        <f>15*(GST+HOUR(Mercury!H48)+MINUTE(Mercury!H48)/60-RA)+lng</f>
        <v>322.89799999999997</v>
      </c>
    </row>
    <row r="49" spans="3:8" ht="12.75">
      <c r="C49" s="2">
        <f>15*(GST+HOUR(Mercury!C49)+MINUTE(Mercury!C49)/60-RA)+lng</f>
        <v>-228.512</v>
      </c>
      <c r="D49" s="2">
        <f>15*(GST+HOUR(Mercury!D49)+MINUTE(Mercury!D49)/60-RA)+lng</f>
        <v>-228.012</v>
      </c>
      <c r="E49" s="2">
        <f>15*(GST+HOUR(Mercury!E49)+MINUTE(Mercury!E49)/60-RA)+lng</f>
        <v>-187.262</v>
      </c>
      <c r="F49" s="2">
        <f>15*(GST+HOUR(Mercury!F49)+MINUTE(Mercury!F49)/60-RA)+lng</f>
        <v>-146.512</v>
      </c>
      <c r="G49" s="2">
        <f>15*(GST+HOUR(Mercury!G49)+MINUTE(Mercury!G49)/60-RA)+lng</f>
        <v>-146.262</v>
      </c>
      <c r="H49" s="2">
        <f>15*(GST+HOUR(Mercury!H49)+MINUTE(Mercury!H49)/60-RA)+lng</f>
        <v>-34.01200000000005</v>
      </c>
    </row>
    <row r="50" spans="3:8" ht="12.75">
      <c r="C50" s="2">
        <f>15*(GST+HOUR(Mercury!C50)+MINUTE(Mercury!C50)/60-RA)+lng</f>
        <v>40.19300000000004</v>
      </c>
      <c r="D50" s="2">
        <f>15*(GST+HOUR(Mercury!D50)+MINUTE(Mercury!D50)/60-RA)+lng</f>
        <v>40.69300000000001</v>
      </c>
      <c r="E50" s="2">
        <f>15*(GST+HOUR(Mercury!E50)+MINUTE(Mercury!E50)/60-RA)+lng</f>
        <v>76.44300000000001</v>
      </c>
      <c r="F50" s="2">
        <f>15*(GST+HOUR(Mercury!F50)+MINUTE(Mercury!F50)/60-RA)+lng</f>
        <v>-247.557</v>
      </c>
      <c r="G50" s="2">
        <f>15*(GST+HOUR(Mercury!G50)+MINUTE(Mercury!G50)/60-RA)+lng</f>
        <v>-247.057</v>
      </c>
      <c r="H50" s="2">
        <f>15*(GST+HOUR(Mercury!H50)+MINUTE(Mercury!H50)/60-RA)+lng</f>
        <v>-250.057</v>
      </c>
    </row>
    <row r="51" spans="3:8" ht="12.75">
      <c r="C51" s="2">
        <f>15*(GST+HOUR(Mercury!C51)+MINUTE(Mercury!C51)/60-RA)+lng</f>
        <v>63.798</v>
      </c>
      <c r="D51" s="2">
        <f>15*(GST+HOUR(Mercury!D51)+MINUTE(Mercury!D51)/60-RA)+lng</f>
        <v>65.798</v>
      </c>
      <c r="E51" s="2">
        <f>15*(GST+HOUR(Mercury!E51)+MINUTE(Mercury!E51)/60-RA)+lng</f>
        <v>74.048</v>
      </c>
      <c r="F51" s="2">
        <f>15*(GST+HOUR(Mercury!F51)+MINUTE(Mercury!F51)/60-RA)+lng</f>
        <v>82.29799999999997</v>
      </c>
      <c r="G51" s="2">
        <f>15*(GST+HOUR(Mercury!G51)+MINUTE(Mercury!G51)/60-RA)+lng</f>
        <v>84.298</v>
      </c>
      <c r="H51" s="2">
        <f>15*(GST+HOUR(Mercury!H51)+MINUTE(Mercury!H51)/60-RA)+lng</f>
        <v>38.04799999999997</v>
      </c>
    </row>
    <row r="52" spans="3:8" ht="12.75">
      <c r="C52" s="2">
        <f>15*(GST+HOUR(Mercury!C52)+MINUTE(Mercury!C52)/60-RA)+lng</f>
        <v>-31.397</v>
      </c>
      <c r="D52" s="2">
        <f>15*(GST+HOUR(Mercury!D52)+MINUTE(Mercury!D52)/60-RA)+lng</f>
        <v>-29.64699999999999</v>
      </c>
      <c r="E52" s="2">
        <f>15*(GST+HOUR(Mercury!E52)+MINUTE(Mercury!E52)/60-RA)+lng</f>
        <v>-21.147</v>
      </c>
      <c r="F52" s="2">
        <f>15*(GST+HOUR(Mercury!F52)+MINUTE(Mercury!F52)/60-RA)+lng</f>
        <v>-12.646999999999998</v>
      </c>
      <c r="G52" s="2">
        <f>15*(GST+HOUR(Mercury!G52)+MINUTE(Mercury!G52)/60-RA)+lng</f>
        <v>-10.896999999999991</v>
      </c>
      <c r="H52" s="2">
        <f>15*(GST+HOUR(Mercury!H52)+MINUTE(Mercury!H52)/60-RA)+lng</f>
        <v>-34.147000000000006</v>
      </c>
    </row>
    <row r="53" spans="3:8" ht="12.75">
      <c r="C53" s="2">
        <f>15*(GST+HOUR(Mercury!C53)+MINUTE(Mercury!C53)/60-RA)+lng</f>
        <v>150.853</v>
      </c>
      <c r="D53" s="2">
        <f>15*(GST+HOUR(Mercury!D53)+MINUTE(Mercury!D53)/60-RA)+lng</f>
        <v>152.10299999999998</v>
      </c>
      <c r="E53" s="2">
        <f>15*(GST+HOUR(Mercury!E53)+MINUTE(Mercury!E53)/60-RA)+lng</f>
        <v>192.103</v>
      </c>
      <c r="F53" s="2">
        <f>15*(GST+HOUR(Mercury!F53)+MINUTE(Mercury!F53)/60-RA)+lng</f>
        <v>232.103</v>
      </c>
      <c r="G53" s="2">
        <f>15*(GST+HOUR(Mercury!G53)+MINUTE(Mercury!G53)/60-RA)+lng</f>
        <v>233.353</v>
      </c>
      <c r="H53" s="2">
        <f>15*(GST+HOUR(Mercury!H53)+MINUTE(Mercury!H53)/60-RA)+lng</f>
        <v>106.85300000000001</v>
      </c>
    </row>
    <row r="54" spans="3:8" ht="12.75">
      <c r="C54" s="2">
        <f>15*(GST+HOUR(Mercury!C54)+MINUTE(Mercury!C54)/60-RA)+lng</f>
        <v>-57.216999999999985</v>
      </c>
      <c r="D54" s="2">
        <f>15*(GST+HOUR(Mercury!D54)+MINUTE(Mercury!D54)/60-RA)+lng</f>
        <v>-56.716999999999985</v>
      </c>
      <c r="E54" s="2">
        <f>15*(GST+HOUR(Mercury!E54)+MINUTE(Mercury!E54)/60-RA)+lng</f>
        <v>-20.216999999999977</v>
      </c>
      <c r="F54" s="2">
        <f>15*(GST+HOUR(Mercury!F54)+MINUTE(Mercury!F54)/60-RA)+lng</f>
        <v>16.033000000000044</v>
      </c>
      <c r="G54" s="2">
        <f>15*(GST+HOUR(Mercury!G54)+MINUTE(Mercury!G54)/60-RA)+lng</f>
        <v>16.533000000000015</v>
      </c>
      <c r="H54" s="2">
        <f>15*(GST+HOUR(Mercury!H54)+MINUTE(Mercury!H54)/60-RA)+lng</f>
        <v>74.03300000000004</v>
      </c>
    </row>
    <row r="55" spans="3:8" ht="12.75">
      <c r="C55" s="2">
        <f>15*(GST+HOUR(Mercury!C55)+MINUTE(Mercury!C55)/60-RA)+lng</f>
        <v>243.67800000000005</v>
      </c>
      <c r="D55" s="2">
        <f>15*(GST+HOUR(Mercury!D55)+MINUTE(Mercury!D55)/60-RA)+lng</f>
        <v>244.42800000000005</v>
      </c>
      <c r="E55" s="2">
        <f>15*(GST+HOUR(Mercury!E55)+MINUTE(Mercury!E55)/60-RA)+lng</f>
        <v>299.428</v>
      </c>
      <c r="F55" s="2">
        <f>15*(GST+HOUR(Mercury!F55)+MINUTE(Mercury!F55)/60-RA)+lng</f>
        <v>354.67800000000005</v>
      </c>
      <c r="G55" s="2">
        <f>15*(GST+HOUR(Mercury!G55)+MINUTE(Mercury!G55)/60-RA)+lng</f>
        <v>355.42800000000005</v>
      </c>
      <c r="H55" s="2">
        <f>15*(GST+HOUR(Mercury!H55)+MINUTE(Mercury!H55)/60-RA)+lng</f>
        <v>286.92800000000005</v>
      </c>
    </row>
    <row r="56" spans="3:8" ht="12.75">
      <c r="C56" s="2">
        <f>15*(GST+HOUR(Mercury!C56)+MINUTE(Mercury!C56)/60-RA)+lng</f>
        <v>-156.512</v>
      </c>
      <c r="D56" s="2">
        <f>15*(GST+HOUR(Mercury!D56)+MINUTE(Mercury!D56)/60-RA)+lng</f>
        <v>-156.01199999999997</v>
      </c>
      <c r="E56" s="2">
        <f>15*(GST+HOUR(Mercury!E56)+MINUTE(Mercury!E56)/60-RA)+lng</f>
        <v>-115.51199999999997</v>
      </c>
      <c r="F56" s="2">
        <f>15*(GST+HOUR(Mercury!F56)+MINUTE(Mercury!F56)/60-RA)+lng</f>
        <v>-74.76199999999997</v>
      </c>
      <c r="G56" s="2">
        <f>15*(GST+HOUR(Mercury!G56)+MINUTE(Mercury!G56)/60-RA)+lng</f>
        <v>-74.26199999999997</v>
      </c>
      <c r="H56" s="2">
        <f>15*(GST+HOUR(Mercury!H56)+MINUTE(Mercury!H56)/60-RA)+lng</f>
        <v>73.98800000000003</v>
      </c>
    </row>
    <row r="57" spans="3:8" ht="12.75">
      <c r="C57" s="2">
        <f>15*(GST+HOUR(Mercury!C57)+MINUTE(Mercury!C57)/60-RA)+lng</f>
        <v>-245.57199999999997</v>
      </c>
      <c r="D57" s="2">
        <f>15*(GST+HOUR(Mercury!D57)+MINUTE(Mercury!D57)/60-RA)+lng</f>
        <v>-245.072</v>
      </c>
      <c r="E57" s="2">
        <f>15*(GST+HOUR(Mercury!E57)+MINUTE(Mercury!E57)/60-RA)+lng</f>
        <v>-211.82199999999997</v>
      </c>
      <c r="F57" s="2">
        <f>15*(GST+HOUR(Mercury!F57)+MINUTE(Mercury!F57)/60-RA)+lng</f>
        <v>-178.572</v>
      </c>
      <c r="G57" s="2">
        <f>15*(GST+HOUR(Mercury!G57)+MINUTE(Mercury!G57)/60-RA)+lng</f>
        <v>-178.072</v>
      </c>
      <c r="H57" s="2">
        <f>15*(GST+HOUR(Mercury!H57)+MINUTE(Mercury!H57)/60-RA)+lng</f>
        <v>-214.072</v>
      </c>
    </row>
    <row r="58" spans="3:8" ht="12.75">
      <c r="C58" s="2">
        <f>15*(GST+HOUR(Mercury!C58)+MINUTE(Mercury!C58)/60-RA)+lng</f>
        <v>-234.952</v>
      </c>
      <c r="D58" s="2">
        <f>15*(GST+HOUR(Mercury!D58)+MINUTE(Mercury!D58)/60-RA)+lng</f>
        <v>-233.95200000000003</v>
      </c>
      <c r="E58" s="2">
        <f>15*(GST+HOUR(Mercury!E58)+MINUTE(Mercury!E58)/60-RA)+lng</f>
        <v>-213.70200000000003</v>
      </c>
      <c r="F58" s="2">
        <f>15*(GST+HOUR(Mercury!F58)+MINUTE(Mercury!F58)/60-RA)+lng</f>
        <v>-193.702</v>
      </c>
      <c r="G58" s="2">
        <f>15*(GST+HOUR(Mercury!G58)+MINUTE(Mercury!G58)/60-RA)+lng</f>
        <v>-192.702</v>
      </c>
      <c r="H58" s="2">
        <f>15*(GST+HOUR(Mercury!H58)+MINUTE(Mercury!H58)/60-RA)+lng</f>
        <v>38.048</v>
      </c>
    </row>
    <row r="59" spans="3:8" ht="12.75">
      <c r="C59" s="2">
        <f>15*(GST+HOUR(Mercury!C59)+MINUTE(Mercury!C59)/60-RA)+lng</f>
        <v>241.868</v>
      </c>
      <c r="D59" s="2">
        <f>15*(GST+HOUR(Mercury!D59)+MINUTE(Mercury!D59)/60-RA)+lng</f>
        <v>242.868</v>
      </c>
      <c r="E59" s="2">
        <f>15*(GST+HOUR(Mercury!E59)+MINUTE(Mercury!E59)/60-RA)+lng</f>
        <v>293.11800000000005</v>
      </c>
      <c r="F59" s="2">
        <f>15*(GST+HOUR(Mercury!F59)+MINUTE(Mercury!F59)/60-RA)+lng</f>
        <v>343.61800000000005</v>
      </c>
      <c r="G59" s="2">
        <f>15*(GST+HOUR(Mercury!G59)+MINUTE(Mercury!G59)/60-RA)+lng</f>
        <v>344.368</v>
      </c>
      <c r="H59" s="2">
        <f>15*(GST+HOUR(Mercury!H59)+MINUTE(Mercury!H59)/60-RA)+lng</f>
        <v>358.86800000000005</v>
      </c>
    </row>
    <row r="60" spans="3:8" ht="12.75">
      <c r="C60" s="2">
        <f>15*(GST+HOUR(Mercury!C60)+MINUTE(Mercury!C60)/60-RA)+lng</f>
        <v>13.283000000000015</v>
      </c>
      <c r="D60" s="2">
        <f>15*(GST+HOUR(Mercury!D60)+MINUTE(Mercury!D60)/60-RA)+lng</f>
        <v>13.782999999999987</v>
      </c>
      <c r="E60" s="2">
        <f>15*(GST+HOUR(Mercury!E60)+MINUTE(Mercury!E60)/60-RA)+lng</f>
        <v>52.03299999999999</v>
      </c>
      <c r="F60" s="2">
        <f>15*(GST+HOUR(Mercury!F60)+MINUTE(Mercury!F60)/60-RA)+lng</f>
        <v>90.28300000000002</v>
      </c>
      <c r="G60" s="2">
        <f>15*(GST+HOUR(Mercury!G60)+MINUTE(Mercury!G60)/60-RA)+lng</f>
        <v>90.78299999999996</v>
      </c>
      <c r="H60" s="2">
        <f>15*(GST+HOUR(Mercury!H60)+MINUTE(Mercury!H60)/60-RA)+lng</f>
        <v>-105.96700000000001</v>
      </c>
    </row>
    <row r="61" spans="3:8" ht="12.75">
      <c r="C61" s="2">
        <f>15*(GST+HOUR(Mercury!C61)+MINUTE(Mercury!C61)/60-RA)+lng</f>
        <v>351.913</v>
      </c>
      <c r="D61" s="2">
        <f>15*(GST+HOUR(Mercury!D61)+MINUTE(Mercury!D61)/60-RA)+lng</f>
        <v>352.913</v>
      </c>
      <c r="E61" s="2">
        <f>15*(GST+HOUR(Mercury!E61)+MINUTE(Mercury!E61)/60-RA)+lng</f>
        <v>401.16300000000007</v>
      </c>
      <c r="F61" s="2">
        <f>15*(GST+HOUR(Mercury!F61)+MINUTE(Mercury!F61)/60-RA)+lng</f>
        <v>449.16300000000007</v>
      </c>
      <c r="G61" s="2">
        <f>15*(GST+HOUR(Mercury!G61)+MINUTE(Mercury!G61)/60-RA)+lng</f>
        <v>450.16300000000007</v>
      </c>
      <c r="H61" s="2">
        <f>15*(GST+HOUR(Mercury!H61)+MINUTE(Mercury!H61)/60-RA)+lng</f>
        <v>178.91300000000004</v>
      </c>
    </row>
    <row r="62" spans="3:8" ht="12.75">
      <c r="C62" s="2">
        <f>15*(GST+HOUR(Mercury!C62)+MINUTE(Mercury!C62)/60-RA)+lng</f>
        <v>-83.77699999999999</v>
      </c>
      <c r="D62" s="2">
        <f>15*(GST+HOUR(Mercury!D62)+MINUTE(Mercury!D62)/60-RA)+lng</f>
        <v>-83.27699999999999</v>
      </c>
      <c r="E62" s="2">
        <f>15*(GST+HOUR(Mercury!E62)+MINUTE(Mercury!E62)/60-RA)+lng</f>
        <v>-43.02699999999996</v>
      </c>
      <c r="F62" s="2">
        <f>15*(GST+HOUR(Mercury!F62)+MINUTE(Mercury!F62)/60-RA)+lng</f>
        <v>-3.026999999999987</v>
      </c>
      <c r="G62" s="2">
        <f>15*(GST+HOUR(Mercury!G62)+MINUTE(Mercury!G62)/60-RA)+lng</f>
        <v>-2.5269999999999726</v>
      </c>
      <c r="H62" s="2">
        <f>15*(GST+HOUR(Mercury!H62)+MINUTE(Mercury!H62)/60-RA)+lng</f>
        <v>-250.027</v>
      </c>
    </row>
    <row r="63" spans="3:8" ht="12.75">
      <c r="C63" s="2">
        <f>15*(GST+HOUR(Mercury!C63)+MINUTE(Mercury!C63)/60-RA)+lng</f>
        <v>-170.602</v>
      </c>
      <c r="D63" s="2">
        <f>15*(GST+HOUR(Mercury!D63)+MINUTE(Mercury!D63)/60-RA)+lng</f>
        <v>-169.85200000000003</v>
      </c>
      <c r="E63" s="2">
        <f>15*(GST+HOUR(Mercury!E63)+MINUTE(Mercury!E63)/60-RA)+lng</f>
        <v>-140.352</v>
      </c>
      <c r="F63" s="2">
        <f>15*(GST+HOUR(Mercury!F63)+MINUTE(Mercury!F63)/60-RA)+lng</f>
        <v>-110.602</v>
      </c>
      <c r="G63" s="2">
        <f>15*(GST+HOUR(Mercury!G63)+MINUTE(Mercury!G63)/60-RA)+lng</f>
        <v>-109.852</v>
      </c>
      <c r="H63" s="2">
        <f>15*(GST+HOUR(Mercury!H63)+MINUTE(Mercury!H63)/60-RA)+lng</f>
        <v>73.89800000000002</v>
      </c>
    </row>
    <row r="64" spans="3:8" ht="12.75">
      <c r="C64" s="2">
        <f>15*(GST+HOUR(Mercury!C64)+MINUTE(Mercury!C64)/60-RA)+lng</f>
        <v>-168.43699999999998</v>
      </c>
      <c r="D64" s="2">
        <f>15*(GST+HOUR(Mercury!D64)+MINUTE(Mercury!D64)/60-RA)+lng</f>
        <v>-167.93699999999998</v>
      </c>
      <c r="E64" s="2">
        <f>15*(GST+HOUR(Mercury!E64)+MINUTE(Mercury!E64)/60-RA)+lng</f>
        <v>-141.437</v>
      </c>
      <c r="F64" s="2">
        <f>15*(GST+HOUR(Mercury!F64)+MINUTE(Mercury!F64)/60-RA)+lng</f>
        <v>-114.93699999999998</v>
      </c>
      <c r="G64" s="2">
        <f>15*(GST+HOUR(Mercury!G64)+MINUTE(Mercury!G64)/60-RA)+lng</f>
        <v>-114.18699999999998</v>
      </c>
      <c r="H64" s="2">
        <f>15*(GST+HOUR(Mercury!H64)+MINUTE(Mercury!H64)/60-RA)+lng</f>
        <v>-213.93699999999998</v>
      </c>
    </row>
    <row r="65" spans="3:8" ht="12.75">
      <c r="C65" s="2">
        <f>15*(GST+HOUR(Mercury!C65)+MINUTE(Mercury!C65)/60-RA)+lng</f>
        <v>335.118</v>
      </c>
      <c r="D65" s="2">
        <f>15*(GST+HOUR(Mercury!D65)+MINUTE(Mercury!D65)/60-RA)+lng</f>
        <v>335.868</v>
      </c>
      <c r="E65" s="2">
        <f>15*(GST+HOUR(Mercury!E65)+MINUTE(Mercury!E65)/60-RA)+lng</f>
        <v>391.868</v>
      </c>
      <c r="F65" s="2">
        <f>15*(GST+HOUR(Mercury!F65)+MINUTE(Mercury!F65)/60-RA)+lng</f>
        <v>447.868</v>
      </c>
      <c r="G65" s="2">
        <f>15*(GST+HOUR(Mercury!G65)+MINUTE(Mercury!G65)/60-RA)+lng</f>
        <v>448.618</v>
      </c>
      <c r="H65" s="2">
        <f>15*(GST+HOUR(Mercury!H65)+MINUTE(Mercury!H65)/60-RA)+lng</f>
        <v>214.868</v>
      </c>
    </row>
    <row r="66" spans="3:8" ht="12.75">
      <c r="C66" s="2">
        <f>15*(GST+HOUR(Mercury!C66)+MINUTE(Mercury!C66)/60-RA)+lng</f>
        <v>84.26800000000003</v>
      </c>
      <c r="D66" s="2">
        <f>15*(GST+HOUR(Mercury!D66)+MINUTE(Mercury!D66)/60-RA)+lng</f>
        <v>84.768</v>
      </c>
      <c r="E66" s="2">
        <f>15*(GST+HOUR(Mercury!E66)+MINUTE(Mercury!E66)/60-RA)+lng</f>
        <v>-235.73199999999997</v>
      </c>
      <c r="F66" s="2">
        <f>15*(GST+HOUR(Mercury!F66)+MINUTE(Mercury!F66)/60-RA)+lng</f>
        <v>-195.982</v>
      </c>
      <c r="G66" s="2">
        <f>15*(GST+HOUR(Mercury!G66)+MINUTE(Mercury!G66)/60-RA)+lng</f>
        <v>-195.482</v>
      </c>
      <c r="H66" s="2">
        <f>15*(GST+HOUR(Mercury!H66)+MINUTE(Mercury!H66)/60-RA)+lng</f>
        <v>38.018</v>
      </c>
    </row>
    <row r="67" spans="3:8" ht="12.75">
      <c r="C67" s="2">
        <f>15*(GST+HOUR(Mercury!C67)+MINUTE(Mercury!C67)/60-RA)+lng</f>
        <v>466.16300000000007</v>
      </c>
      <c r="D67" s="2">
        <f>15*(GST+HOUR(Mercury!D67)+MINUTE(Mercury!D67)/60-RA)+lng</f>
        <v>466.16300000000007</v>
      </c>
      <c r="E67" s="2">
        <f>15*(GST+HOUR(Mercury!E67)+MINUTE(Mercury!E67)/60-RA)+lng</f>
        <v>142.413</v>
      </c>
      <c r="F67" s="2">
        <f>15*(GST+HOUR(Mercury!F67)+MINUTE(Mercury!F67)/60-RA)+lng</f>
        <v>178.66300000000004</v>
      </c>
      <c r="G67" s="2">
        <f>15*(GST+HOUR(Mercury!G67)+MINUTE(Mercury!G67)/60-RA)+lng</f>
        <v>178.66300000000004</v>
      </c>
      <c r="H67" s="2">
        <f>15*(GST+HOUR(Mercury!H67)+MINUTE(Mercury!H67)/60-RA)+lng</f>
        <v>322.91299999999995</v>
      </c>
    </row>
    <row r="68" spans="3:8" ht="12.75">
      <c r="C68" s="2">
        <f>15*(GST+HOUR(Mercury!C68)+MINUTE(Mercury!C68)/60-RA)+lng</f>
        <v>-10.77700000000003</v>
      </c>
      <c r="D68" s="2">
        <f>15*(GST+HOUR(Mercury!D68)+MINUTE(Mercury!D68)/60-RA)+lng</f>
        <v>-10.527000000000044</v>
      </c>
      <c r="E68" s="2">
        <f>15*(GST+HOUR(Mercury!E68)+MINUTE(Mercury!E68)/60-RA)+lng</f>
        <v>28.722999999999956</v>
      </c>
      <c r="F68" s="2">
        <f>15*(GST+HOUR(Mercury!F68)+MINUTE(Mercury!F68)/60-RA)+lng</f>
        <v>67.72299999999998</v>
      </c>
      <c r="G68" s="2">
        <f>15*(GST+HOUR(Mercury!G68)+MINUTE(Mercury!G68)/60-RA)+lng</f>
        <v>68.22299999999996</v>
      </c>
      <c r="H68" s="2">
        <f>15*(GST+HOUR(Mercury!H68)+MINUTE(Mercury!H68)/60-RA)+lng</f>
        <v>-178.027</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NASA/GSFC - Code 693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Espenak</dc:creator>
  <cp:keywords/>
  <dc:description/>
  <cp:lastModifiedBy>Fred Espenak</cp:lastModifiedBy>
  <cp:lastPrinted>2003-03-13T22:13:00Z</cp:lastPrinted>
  <dcterms:created xsi:type="dcterms:W3CDTF">2003-02-24T20:51:14Z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