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420" yWindow="120" windowWidth="17800" windowHeight="12340" activeTab="0"/>
  </bookViews>
  <sheets>
    <sheet name="Venus" sheetId="1" r:id="rId1"/>
    <sheet name="Locations" sheetId="2" r:id="rId2"/>
    <sheet name="X" sheetId="3" r:id="rId3"/>
  </sheets>
  <definedNames>
    <definedName name="Dec">'Venus'!$J$29:$J$71</definedName>
    <definedName name="DTR">'X'!$L$25</definedName>
    <definedName name="GST">'Venus'!$K$29:$K$71</definedName>
    <definedName name="lat">'Venus'!$C$24</definedName>
    <definedName name="lng">'Venus'!$C$25</definedName>
    <definedName name="Place">'Venus'!$C$23</definedName>
    <definedName name="_xlnm.Print_Area" localSheetId="0">'Venus'!$A$1:$P$84</definedName>
    <definedName name="RA">'Venus'!$I$29:$I$71</definedName>
    <definedName name="RTD">'X'!$L$24</definedName>
  </definedNames>
  <calcPr fullCalcOnLoad="1" refMode="R1C1"/>
</workbook>
</file>

<file path=xl/sharedStrings.xml><?xml version="1.0" encoding="utf-8"?>
<sst xmlns="http://schemas.openxmlformats.org/spreadsheetml/2006/main" count="210" uniqueCount="183">
  <si>
    <t>http://eclipse.gsfc.nasa.gov/transit/catalog/VenusCatalog.html</t>
  </si>
  <si>
    <t>Portland</t>
  </si>
  <si>
    <t>The observed transit times for a given location may differ by up to 10 minutes.</t>
  </si>
  <si>
    <t>You may copy any location below and paste it into the Transit of Venus table to calculate the Sun's altitude for that location.</t>
  </si>
  <si>
    <t>United States - 1</t>
  </si>
  <si>
    <t>Birmingham</t>
  </si>
  <si>
    <t>Boise</t>
  </si>
  <si>
    <t>Boston</t>
  </si>
  <si>
    <t>Cleveland</t>
  </si>
  <si>
    <t>Detroit</t>
  </si>
  <si>
    <t>Hartford</t>
  </si>
  <si>
    <t>United States - 2</t>
  </si>
  <si>
    <t>Kansas City</t>
  </si>
  <si>
    <t>Lincoln</t>
  </si>
  <si>
    <t>Louisville</t>
  </si>
  <si>
    <t>Minneapolis</t>
  </si>
  <si>
    <t>Oklahoma City</t>
  </si>
  <si>
    <t>United States - 3</t>
  </si>
  <si>
    <t>Richmond</t>
  </si>
  <si>
    <t>Salt Lake City</t>
  </si>
  <si>
    <t>San Diego</t>
  </si>
  <si>
    <t>Seattle</t>
  </si>
  <si>
    <t>Canada</t>
  </si>
  <si>
    <t>Ottawa</t>
  </si>
  <si>
    <t>Québec</t>
  </si>
  <si>
    <t>Toronto</t>
  </si>
  <si>
    <t>Vancouver</t>
  </si>
  <si>
    <t>http://sunearth.gsfc.nasa.gov/eclipse/transit/catalog/Tcatkey.html</t>
  </si>
  <si>
    <t>Mexico, Central America, Caribbean</t>
  </si>
  <si>
    <t>Mexico City</t>
  </si>
  <si>
    <t>San Jose</t>
  </si>
  <si>
    <t>San Juan</t>
  </si>
  <si>
    <t>South America</t>
  </si>
  <si>
    <t>Buenos Aires</t>
  </si>
  <si>
    <t>La Paz</t>
  </si>
  <si>
    <t>Quito</t>
  </si>
  <si>
    <t>Santiago</t>
  </si>
  <si>
    <t>Atlantic</t>
  </si>
  <si>
    <t>Reykjavík</t>
  </si>
  <si>
    <t>Tenerife</t>
  </si>
  <si>
    <t>Europe - 1</t>
  </si>
  <si>
    <t>Berlin</t>
  </si>
  <si>
    <t>Bern</t>
  </si>
  <si>
    <t>Copenhagen</t>
  </si>
  <si>
    <t>Dublin</t>
  </si>
  <si>
    <t>Madrid</t>
  </si>
  <si>
    <t>Europe - 2</t>
  </si>
  <si>
    <t>Russia</t>
  </si>
  <si>
    <t>Vienna</t>
  </si>
  <si>
    <t>Moscow</t>
  </si>
  <si>
    <t>St. Petersburg</t>
  </si>
  <si>
    <t>Africa</t>
  </si>
  <si>
    <t>Addis Abeba</t>
  </si>
  <si>
    <t>Cairo</t>
  </si>
  <si>
    <t>Cape Town</t>
  </si>
  <si>
    <t>Johannesburg</t>
  </si>
  <si>
    <t>Harare</t>
  </si>
  <si>
    <t>Nairobi</t>
  </si>
  <si>
    <t>Asia Minor</t>
  </si>
  <si>
    <t>Baghdad</t>
  </si>
  <si>
    <t>Esfahan</t>
  </si>
  <si>
    <t>Istanbul</t>
  </si>
  <si>
    <t>Tel Aviv</t>
  </si>
  <si>
    <t>Asia</t>
  </si>
  <si>
    <t>China</t>
  </si>
  <si>
    <t>Manila</t>
  </si>
  <si>
    <t>Beijing</t>
  </si>
  <si>
    <t>Canton</t>
  </si>
  <si>
    <t>Shanghai</t>
  </si>
  <si>
    <t>Pacifica</t>
  </si>
  <si>
    <t>Auckland</t>
  </si>
  <si>
    <t>Perth</t>
  </si>
  <si>
    <t>Jakarta</t>
  </si>
  <si>
    <t>Papeete</t>
  </si>
  <si>
    <t>Hawaii</t>
  </si>
  <si>
    <t>San Francisco</t>
  </si>
  <si>
    <t>Washington DC</t>
  </si>
  <si>
    <t>Miami</t>
  </si>
  <si>
    <t>London</t>
  </si>
  <si>
    <t>Paris</t>
  </si>
  <si>
    <t>Athens</t>
  </si>
  <si>
    <t>Helsinki</t>
  </si>
  <si>
    <t>Table Explanation:</t>
  </si>
  <si>
    <t>Local Circumstances for Transits of Venus: 1000 CE to 4000 CE</t>
  </si>
  <si>
    <t>The following table gives dates and times for all Transits of Venus for 3000 years. To calculate the Sun's altitude for any given location, enter the place name, latitude and longitude in the green box below. The calculated altitudes for that location will appear to the right in the last five columns of the transit table. The Excel spreadsheet automatically color codes each altitude grey or yellow depending on whether the Sun is below or above the horizon, respectively.</t>
  </si>
  <si>
    <t xml:space="preserve">The transit times in this table are geocentric. </t>
  </si>
  <si>
    <t>Furthermore, the Sun's actual altitude at any location may differ by up to 2 degrees from this table due to the geocentric approximation.</t>
  </si>
  <si>
    <t xml:space="preserve">DO NOT EDIT THIS PAGE! </t>
  </si>
  <si>
    <t>It is used as a work sheet for calculating the Sun's altitude during each transit.</t>
  </si>
  <si>
    <t xml:space="preserve">  (for Latitude:  + = North;  - = South)</t>
  </si>
  <si>
    <t xml:space="preserve">  (for Longitude:  + = East;  - = West)</t>
  </si>
  <si>
    <t>Place:</t>
  </si>
  <si>
    <t>Rome</t>
  </si>
  <si>
    <t>München</t>
  </si>
  <si>
    <t>Delhi</t>
  </si>
  <si>
    <t>Hong Kong</t>
  </si>
  <si>
    <t>Sydney</t>
  </si>
  <si>
    <t>Tokyo</t>
  </si>
  <si>
    <t xml:space="preserve">             Azm  =  ArcTan  -(Cos dec Sin HA) / (Sin dec Cos lat -  Cos dec Cos HA Sin lat)]</t>
  </si>
  <si>
    <t>HA  = 15 * (GST + t - RA ) + lng</t>
  </si>
  <si>
    <t>Instructions:</t>
  </si>
  <si>
    <t>Yellow = Sun Above Horizon</t>
  </si>
  <si>
    <t>Grey = Sun Below Horizon</t>
  </si>
  <si>
    <t>Fred Espenak, NASA/GSFC</t>
  </si>
  <si>
    <t>2004 Apr 26</t>
  </si>
  <si>
    <t>I</t>
  </si>
  <si>
    <t>II</t>
  </si>
  <si>
    <t xml:space="preserve">  1032 May 24</t>
  </si>
  <si>
    <t xml:space="preserve">  1040 May 22</t>
  </si>
  <si>
    <t xml:space="preserve">  1153 Nov 23</t>
  </si>
  <si>
    <t xml:space="preserve">  1275 May 25</t>
  </si>
  <si>
    <t xml:space="preserve">  1283 May 23</t>
  </si>
  <si>
    <t xml:space="preserve">  1396 Nov 23</t>
  </si>
  <si>
    <t xml:space="preserve">  1518 May 26</t>
  </si>
  <si>
    <t xml:space="preserve">  1526 May 23</t>
  </si>
  <si>
    <t xml:space="preserve">  1631 Dec 07</t>
  </si>
  <si>
    <t xml:space="preserve">  1639 Dec 04</t>
  </si>
  <si>
    <t xml:space="preserve">  1761 Jun 06</t>
  </si>
  <si>
    <t xml:space="preserve">  1769 Jun 03</t>
  </si>
  <si>
    <t xml:space="preserve">  1874 Dec 09</t>
  </si>
  <si>
    <t xml:space="preserve">  1882 Dec 06</t>
  </si>
  <si>
    <t xml:space="preserve">  2004 Jun 08</t>
  </si>
  <si>
    <t xml:space="preserve">  2012 Jun 06</t>
  </si>
  <si>
    <t xml:space="preserve">  2117 Dec 11</t>
  </si>
  <si>
    <t xml:space="preserve">  2125 Dec 08</t>
  </si>
  <si>
    <t xml:space="preserve">  2247 Jun 11</t>
  </si>
  <si>
    <t xml:space="preserve">  2255 Jun 09</t>
  </si>
  <si>
    <t xml:space="preserve">  2360 Dec 13</t>
  </si>
  <si>
    <t xml:space="preserve">  2368 Dec 10</t>
  </si>
  <si>
    <t xml:space="preserve">  2490 Jun 12</t>
  </si>
  <si>
    <t xml:space="preserve">  2498 Jun 10</t>
  </si>
  <si>
    <t xml:space="preserve">  2603 Dec 16</t>
  </si>
  <si>
    <t xml:space="preserve">  2611 Dec 13</t>
  </si>
  <si>
    <t xml:space="preserve">  2733 Jun 15</t>
  </si>
  <si>
    <t xml:space="preserve">  2741 Jun 13</t>
  </si>
  <si>
    <t xml:space="preserve">  2846 Dec 16</t>
  </si>
  <si>
    <t xml:space="preserve">  2854 Dec 14</t>
  </si>
  <si>
    <t xml:space="preserve">  2976 Jun 16</t>
  </si>
  <si>
    <t xml:space="preserve">  2984 Jun 14</t>
  </si>
  <si>
    <t xml:space="preserve">  3089 Dec 18</t>
  </si>
  <si>
    <t xml:space="preserve">  3219 Jun 19</t>
  </si>
  <si>
    <t xml:space="preserve">  3227 Jun 17</t>
  </si>
  <si>
    <t xml:space="preserve">  3332 Dec 20</t>
  </si>
  <si>
    <t xml:space="preserve">  3462 Jun 22</t>
  </si>
  <si>
    <t xml:space="preserve">  3470 Jun 19</t>
  </si>
  <si>
    <t xml:space="preserve">  3575 Dec 23</t>
  </si>
  <si>
    <t xml:space="preserve">  3705 Jun 24</t>
  </si>
  <si>
    <t xml:space="preserve">  3713 Jun 21</t>
  </si>
  <si>
    <t xml:space="preserve">  3818 Dec 25</t>
  </si>
  <si>
    <t xml:space="preserve">  3956 Jun 23</t>
  </si>
  <si>
    <t>III</t>
  </si>
  <si>
    <t>IV</t>
  </si>
  <si>
    <t>Sep.</t>
  </si>
  <si>
    <t>Sun RA</t>
  </si>
  <si>
    <t>Sun Dec</t>
  </si>
  <si>
    <t>GST</t>
  </si>
  <si>
    <t>Series</t>
  </si>
  <si>
    <t>Date</t>
  </si>
  <si>
    <t>Sun HA</t>
  </si>
  <si>
    <t>Longitude:</t>
  </si>
  <si>
    <t>Latitude:</t>
  </si>
  <si>
    <t>Constants</t>
  </si>
  <si>
    <t>ALTITUDE KEY</t>
  </si>
  <si>
    <t>RTD=</t>
  </si>
  <si>
    <t>ABOVE HORIZON</t>
  </si>
  <si>
    <t>DTR=</t>
  </si>
  <si>
    <t>BELOW HORIZON</t>
  </si>
  <si>
    <t>Altitude of Sun at each Contact</t>
  </si>
  <si>
    <t>—</t>
  </si>
  <si>
    <t>max.</t>
  </si>
  <si>
    <t xml:space="preserve">             alt  =  ArcSin [ Sin dec Sin lat + Cos dec Cos HA Cos lat ]</t>
  </si>
  <si>
    <t>max</t>
  </si>
  <si>
    <t>Universal Time of each Contact</t>
  </si>
  <si>
    <t>Altitude Color Key:</t>
  </si>
  <si>
    <t xml:space="preserve">New York </t>
  </si>
  <si>
    <t>Atlanta</t>
  </si>
  <si>
    <t>Chicago</t>
  </si>
  <si>
    <t>Denver</t>
  </si>
  <si>
    <t>Houston</t>
  </si>
  <si>
    <t>Honolulu</t>
  </si>
  <si>
    <t>Los Angeles</t>
  </si>
  <si>
    <t>Philadelphia</t>
  </si>
  <si>
    <t>Phoenix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</si>
</sst>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5">
    <font>
      <sz val="9"/>
      <name val="Geneva"/>
      <family val="0"/>
    </font>
    <font>
      <b/>
      <sz val="9"/>
      <name val="Geneva"/>
      <family val="0"/>
    </font>
    <font>
      <i/>
      <sz val="9"/>
      <name val="Geneva"/>
      <family val="0"/>
    </font>
    <font>
      <b/>
      <i/>
      <sz val="9"/>
      <name val="Geneva"/>
      <family val="0"/>
    </font>
    <font>
      <b/>
      <sz val="10"/>
      <name val="Arial"/>
      <family val="2"/>
    </font>
    <font>
      <sz val="10"/>
      <name val="Arial Unicode MS"/>
      <family val="0"/>
    </font>
    <font>
      <b/>
      <sz val="10"/>
      <color indexed="23"/>
      <name val="Arial"/>
      <family val="0"/>
    </font>
    <font>
      <sz val="9"/>
      <color indexed="10"/>
      <name val="Geneva"/>
      <family val="0"/>
    </font>
    <font>
      <u val="single"/>
      <sz val="14"/>
      <name val="Geneva"/>
      <family val="0"/>
    </font>
    <font>
      <u val="single"/>
      <sz val="9"/>
      <color indexed="12"/>
      <name val="Geneva"/>
      <family val="0"/>
    </font>
    <font>
      <u val="single"/>
      <sz val="9"/>
      <color indexed="36"/>
      <name val="Geneva"/>
      <family val="0"/>
    </font>
    <font>
      <b/>
      <u val="single"/>
      <sz val="18"/>
      <name val="Arial"/>
      <family val="0"/>
    </font>
    <font>
      <b/>
      <sz val="14"/>
      <name val="Geneva"/>
      <family val="0"/>
    </font>
    <font>
      <b/>
      <u val="single"/>
      <sz val="14"/>
      <color indexed="12"/>
      <name val="Geneva"/>
      <family val="0"/>
    </font>
    <font>
      <b/>
      <u val="single"/>
      <sz val="10"/>
      <color indexed="12"/>
      <name val="Geneva"/>
      <family val="0"/>
    </font>
  </fonts>
  <fills count="8">
    <fill>
      <patternFill/>
    </fill>
    <fill>
      <patternFill patternType="gray125"/>
    </fill>
    <fill>
      <patternFill patternType="solid">
        <fgColor indexed="13"/>
        <bgColor indexed="64"/>
      </patternFill>
    </fill>
    <fill>
      <patternFill patternType="solid">
        <fgColor indexed="2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s>
  <borders count="21">
    <border>
      <left/>
      <right/>
      <top/>
      <bottom/>
      <diagonal/>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0" fontId="0" fillId="0" borderId="0" xfId="0" applyAlignment="1">
      <alignment horizontal="left"/>
    </xf>
    <xf numFmtId="0" fontId="0" fillId="0" borderId="1" xfId="0" applyBorder="1" applyAlignment="1">
      <alignment horizontal="right"/>
    </xf>
    <xf numFmtId="0" fontId="5" fillId="0" borderId="2" xfId="0" applyFont="1" applyFill="1" applyBorder="1" applyAlignment="1">
      <alignment/>
    </xf>
    <xf numFmtId="0" fontId="0" fillId="0" borderId="3" xfId="0" applyFill="1" applyBorder="1" applyAlignment="1">
      <alignment/>
    </xf>
    <xf numFmtId="0" fontId="0" fillId="0" borderId="4" xfId="0" applyFill="1" applyBorder="1" applyAlignment="1">
      <alignment horizontal="center"/>
    </xf>
    <xf numFmtId="0" fontId="4" fillId="0" borderId="2" xfId="0" applyFont="1" applyBorder="1" applyAlignment="1">
      <alignment horizontal="right"/>
    </xf>
    <xf numFmtId="0" fontId="0" fillId="0" borderId="4" xfId="0" applyBorder="1" applyAlignment="1">
      <alignment horizontal="center"/>
    </xf>
    <xf numFmtId="0" fontId="5" fillId="0" borderId="5" xfId="0" applyFont="1" applyFill="1" applyBorder="1" applyAlignment="1">
      <alignment/>
    </xf>
    <xf numFmtId="0" fontId="0" fillId="0" borderId="0" xfId="0" applyFill="1" applyBorder="1" applyAlignment="1">
      <alignment/>
    </xf>
    <xf numFmtId="0" fontId="0" fillId="0" borderId="6" xfId="0" applyFill="1" applyBorder="1" applyAlignment="1">
      <alignment horizontal="center"/>
    </xf>
    <xf numFmtId="0" fontId="0" fillId="0" borderId="5" xfId="0" applyBorder="1" applyAlignment="1">
      <alignment horizontal="right"/>
    </xf>
    <xf numFmtId="0" fontId="0" fillId="0" borderId="6" xfId="0" applyBorder="1" applyAlignment="1">
      <alignment horizontal="center"/>
    </xf>
    <xf numFmtId="0" fontId="0" fillId="2" borderId="0" xfId="0" applyFill="1" applyAlignment="1">
      <alignment/>
    </xf>
    <xf numFmtId="0" fontId="5" fillId="0" borderId="1" xfId="0" applyFont="1" applyFill="1" applyBorder="1" applyAlignment="1">
      <alignment/>
    </xf>
    <xf numFmtId="0" fontId="0" fillId="0" borderId="7" xfId="0" applyFill="1" applyBorder="1" applyAlignment="1">
      <alignment/>
    </xf>
    <xf numFmtId="0" fontId="0" fillId="0" borderId="8" xfId="0" applyFill="1" applyBorder="1" applyAlignment="1">
      <alignment horizontal="center"/>
    </xf>
    <xf numFmtId="0" fontId="0" fillId="0" borderId="8" xfId="0" applyBorder="1" applyAlignment="1">
      <alignment horizontal="center"/>
    </xf>
    <xf numFmtId="0" fontId="5" fillId="3" borderId="0" xfId="0" applyFont="1" applyFill="1" applyBorder="1" applyAlignment="1">
      <alignment/>
    </xf>
    <xf numFmtId="0" fontId="0" fillId="3" borderId="0" xfId="0" applyFill="1" applyBorder="1" applyAlignment="1">
      <alignment/>
    </xf>
    <xf numFmtId="0" fontId="0" fillId="0" borderId="0" xfId="0" applyBorder="1" applyAlignment="1">
      <alignment/>
    </xf>
    <xf numFmtId="0" fontId="0" fillId="0" borderId="4" xfId="0" applyBorder="1" applyAlignment="1">
      <alignment/>
    </xf>
    <xf numFmtId="0" fontId="0" fillId="0" borderId="0" xfId="0" applyFill="1" applyAlignment="1">
      <alignment/>
    </xf>
    <xf numFmtId="0" fontId="1" fillId="4" borderId="9" xfId="0" applyFont="1" applyFill="1" applyBorder="1" applyAlignment="1">
      <alignment horizontal="center"/>
    </xf>
    <xf numFmtId="0" fontId="0" fillId="4" borderId="2" xfId="0" applyFill="1" applyBorder="1" applyAlignment="1">
      <alignment/>
    </xf>
    <xf numFmtId="0" fontId="0" fillId="4" borderId="3" xfId="0" applyFill="1" applyBorder="1" applyAlignment="1">
      <alignment/>
    </xf>
    <xf numFmtId="0" fontId="1" fillId="4" borderId="3" xfId="0" applyFont="1" applyFill="1" applyBorder="1" applyAlignment="1">
      <alignment horizontal="center"/>
    </xf>
    <xf numFmtId="0" fontId="0" fillId="4" borderId="4" xfId="0" applyFill="1" applyBorder="1" applyAlignment="1">
      <alignment/>
    </xf>
    <xf numFmtId="0" fontId="0" fillId="4" borderId="0" xfId="0" applyFill="1" applyBorder="1" applyAlignment="1">
      <alignment/>
    </xf>
    <xf numFmtId="0" fontId="1" fillId="4" borderId="0" xfId="0" applyFont="1" applyFill="1" applyBorder="1" applyAlignment="1">
      <alignment horizontal="center"/>
    </xf>
    <xf numFmtId="0" fontId="1" fillId="4" borderId="3" xfId="0" applyFont="1" applyFill="1" applyBorder="1" applyAlignment="1">
      <alignment/>
    </xf>
    <xf numFmtId="0" fontId="0" fillId="4" borderId="5" xfId="0" applyFill="1" applyBorder="1" applyAlignment="1">
      <alignment/>
    </xf>
    <xf numFmtId="0" fontId="0" fillId="4" borderId="6" xfId="0" applyFill="1" applyBorder="1" applyAlignment="1">
      <alignment/>
    </xf>
    <xf numFmtId="0" fontId="1" fillId="0" borderId="2" xfId="0" applyFont="1" applyBorder="1" applyAlignment="1">
      <alignment/>
    </xf>
    <xf numFmtId="0" fontId="0" fillId="2" borderId="5" xfId="0" applyFill="1" applyBorder="1" applyAlignment="1">
      <alignment/>
    </xf>
    <xf numFmtId="0" fontId="0" fillId="2" borderId="6" xfId="0" applyFill="1" applyBorder="1" applyAlignment="1">
      <alignment/>
    </xf>
    <xf numFmtId="0" fontId="0" fillId="2" borderId="0" xfId="0" applyFill="1" applyBorder="1" applyAlignment="1">
      <alignment/>
    </xf>
    <xf numFmtId="0" fontId="0" fillId="0" borderId="3" xfId="0" applyBorder="1" applyAlignment="1">
      <alignment/>
    </xf>
    <xf numFmtId="0" fontId="0" fillId="0" borderId="9" xfId="0" applyBorder="1" applyAlignment="1">
      <alignment horizontal="center"/>
    </xf>
    <xf numFmtId="20" fontId="0" fillId="0" borderId="9" xfId="0" applyNumberFormat="1" applyBorder="1" applyAlignment="1">
      <alignment horizontal="center"/>
    </xf>
    <xf numFmtId="164" fontId="0" fillId="0" borderId="9" xfId="0" applyNumberFormat="1" applyBorder="1" applyAlignment="1">
      <alignment horizontal="center"/>
    </xf>
    <xf numFmtId="165" fontId="0" fillId="0" borderId="9" xfId="0" applyNumberFormat="1" applyBorder="1" applyAlignment="1">
      <alignment horizontal="center"/>
    </xf>
    <xf numFmtId="2" fontId="0" fillId="0" borderId="9" xfId="0" applyNumberFormat="1" applyBorder="1" applyAlignment="1">
      <alignment horizontal="center"/>
    </xf>
    <xf numFmtId="0" fontId="8" fillId="0" borderId="0" xfId="0" applyFont="1" applyFill="1" applyAlignment="1">
      <alignment/>
    </xf>
    <xf numFmtId="1" fontId="4" fillId="5" borderId="9" xfId="0" applyNumberFormat="1" applyFont="1" applyFill="1" applyBorder="1" applyAlignment="1">
      <alignment horizontal="center"/>
    </xf>
    <xf numFmtId="1" fontId="6" fillId="5" borderId="9" xfId="0" applyNumberFormat="1" applyFont="1" applyFill="1" applyBorder="1" applyAlignment="1">
      <alignment horizontal="center"/>
    </xf>
    <xf numFmtId="0" fontId="5" fillId="6" borderId="1" xfId="0" applyFont="1" applyFill="1" applyBorder="1" applyAlignment="1">
      <alignment/>
    </xf>
    <xf numFmtId="0" fontId="5" fillId="6" borderId="8" xfId="0" applyFont="1" applyFill="1" applyBorder="1" applyAlignment="1">
      <alignment/>
    </xf>
    <xf numFmtId="0" fontId="5" fillId="6" borderId="7" xfId="0" applyFont="1" applyFill="1" applyBorder="1" applyAlignment="1">
      <alignment/>
    </xf>
    <xf numFmtId="0" fontId="1" fillId="4" borderId="10" xfId="0" applyFont="1" applyFill="1" applyBorder="1" applyAlignment="1">
      <alignment horizontal="center"/>
    </xf>
    <xf numFmtId="0" fontId="1" fillId="4" borderId="11" xfId="0" applyFont="1" applyFill="1" applyBorder="1" applyAlignment="1">
      <alignment horizontal="center"/>
    </xf>
    <xf numFmtId="1" fontId="4" fillId="5" borderId="10" xfId="0" applyNumberFormat="1" applyFont="1" applyFill="1" applyBorder="1" applyAlignment="1">
      <alignment horizontal="center"/>
    </xf>
    <xf numFmtId="1" fontId="4" fillId="5" borderId="11" xfId="0" applyNumberFormat="1" applyFont="1" applyFill="1" applyBorder="1" applyAlignment="1">
      <alignment horizontal="center"/>
    </xf>
    <xf numFmtId="1" fontId="6" fillId="5" borderId="10" xfId="0" applyNumberFormat="1" applyFont="1" applyFill="1" applyBorder="1" applyAlignment="1">
      <alignment horizontal="center"/>
    </xf>
    <xf numFmtId="1" fontId="6" fillId="5" borderId="11" xfId="0" applyNumberFormat="1" applyFont="1" applyFill="1" applyBorder="1" applyAlignment="1">
      <alignment horizontal="center"/>
    </xf>
    <xf numFmtId="1" fontId="4" fillId="5" borderId="12" xfId="0" applyNumberFormat="1" applyFont="1" applyFill="1" applyBorder="1" applyAlignment="1">
      <alignment horizontal="center"/>
    </xf>
    <xf numFmtId="1" fontId="4" fillId="5" borderId="13" xfId="0" applyNumberFormat="1" applyFont="1" applyFill="1" applyBorder="1" applyAlignment="1">
      <alignment horizontal="center"/>
    </xf>
    <xf numFmtId="1" fontId="4" fillId="5" borderId="14" xfId="0" applyNumberFormat="1" applyFont="1" applyFill="1" applyBorder="1" applyAlignment="1">
      <alignment horizontal="center"/>
    </xf>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49" fontId="0" fillId="0" borderId="10" xfId="0" applyNumberFormat="1" applyBorder="1" applyAlignment="1">
      <alignment horizontal="center"/>
    </xf>
    <xf numFmtId="165" fontId="0" fillId="0" borderId="11" xfId="0" applyNumberFormat="1" applyBorder="1" applyAlignment="1">
      <alignment horizontal="center"/>
    </xf>
    <xf numFmtId="49" fontId="0" fillId="0" borderId="12" xfId="0" applyNumberFormat="1" applyBorder="1" applyAlignment="1">
      <alignment horizontal="center"/>
    </xf>
    <xf numFmtId="0" fontId="0" fillId="0" borderId="13" xfId="0" applyBorder="1" applyAlignment="1">
      <alignment horizontal="center"/>
    </xf>
    <xf numFmtId="20" fontId="0" fillId="0" borderId="13" xfId="0" applyNumberFormat="1" applyBorder="1" applyAlignment="1">
      <alignment horizontal="center"/>
    </xf>
    <xf numFmtId="164" fontId="0" fillId="0" borderId="13" xfId="0" applyNumberFormat="1" applyBorder="1" applyAlignment="1">
      <alignment horizontal="center"/>
    </xf>
    <xf numFmtId="165" fontId="0" fillId="0" borderId="13" xfId="0" applyNumberFormat="1" applyBorder="1" applyAlignment="1">
      <alignment horizontal="center"/>
    </xf>
    <xf numFmtId="2" fontId="0" fillId="0" borderId="13" xfId="0" applyNumberFormat="1" applyBorder="1" applyAlignment="1">
      <alignment horizontal="center"/>
    </xf>
    <xf numFmtId="165" fontId="0" fillId="0" borderId="14" xfId="0" applyNumberFormat="1" applyBorder="1" applyAlignment="1">
      <alignment horizontal="center"/>
    </xf>
    <xf numFmtId="0" fontId="11" fillId="0" borderId="0" xfId="0" applyFont="1" applyFill="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0" fillId="7" borderId="18" xfId="0" applyFill="1" applyBorder="1" applyAlignment="1" applyProtection="1">
      <alignment horizontal="right"/>
      <protection locked="0"/>
    </xf>
    <xf numFmtId="165" fontId="0" fillId="7" borderId="19" xfId="0" applyNumberFormat="1" applyFill="1" applyBorder="1" applyAlignment="1" applyProtection="1">
      <alignment/>
      <protection locked="0"/>
    </xf>
    <xf numFmtId="165" fontId="0" fillId="7" borderId="20" xfId="0" applyNumberFormat="1" applyFill="1" applyBorder="1" applyAlignment="1" applyProtection="1">
      <alignment/>
      <protection locked="0"/>
    </xf>
    <xf numFmtId="0" fontId="0" fillId="0" borderId="0" xfId="0" applyBorder="1" applyAlignment="1">
      <alignment horizontal="center"/>
    </xf>
    <xf numFmtId="0" fontId="1" fillId="0" borderId="2" xfId="0" applyFont="1" applyFill="1" applyBorder="1" applyAlignment="1">
      <alignment horizontal="left"/>
    </xf>
    <xf numFmtId="0" fontId="0" fillId="0" borderId="3" xfId="0" applyBorder="1" applyAlignment="1">
      <alignment horizontal="center"/>
    </xf>
    <xf numFmtId="0" fontId="7" fillId="0" borderId="5" xfId="0" applyFont="1" applyBorder="1" applyAlignment="1">
      <alignment horizontal="center"/>
    </xf>
    <xf numFmtId="0" fontId="0" fillId="0" borderId="0" xfId="0" applyBorder="1" applyAlignment="1">
      <alignment/>
    </xf>
    <xf numFmtId="0" fontId="0" fillId="0" borderId="6" xfId="0" applyBorder="1" applyAlignment="1">
      <alignment/>
    </xf>
    <xf numFmtId="0" fontId="1" fillId="0" borderId="1" xfId="0" applyFont="1" applyBorder="1" applyAlignment="1">
      <alignment horizontal="left"/>
    </xf>
    <xf numFmtId="0" fontId="0" fillId="0" borderId="7" xfId="0" applyBorder="1" applyAlignment="1">
      <alignment horizontal="center"/>
    </xf>
    <xf numFmtId="0" fontId="0" fillId="0" borderId="7" xfId="0" applyBorder="1" applyAlignment="1">
      <alignment/>
    </xf>
    <xf numFmtId="0" fontId="0" fillId="0" borderId="8" xfId="0" applyBorder="1"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12" fillId="0" borderId="0" xfId="0" applyFont="1" applyAlignment="1">
      <alignment horizontal="center"/>
    </xf>
    <xf numFmtId="0" fontId="13" fillId="0" borderId="0" xfId="20" applyFont="1" applyAlignment="1">
      <alignment horizontal="left"/>
    </xf>
    <xf numFmtId="0" fontId="12" fillId="0" borderId="0" xfId="0" applyFont="1" applyAlignment="1">
      <alignment/>
    </xf>
    <xf numFmtId="0" fontId="12" fillId="0" borderId="0" xfId="0" applyFont="1" applyAlignment="1">
      <alignment/>
    </xf>
    <xf numFmtId="0" fontId="14" fillId="0" borderId="7" xfId="20" applyFont="1" applyBorder="1" applyAlignment="1">
      <alignment/>
    </xf>
    <xf numFmtId="0" fontId="0" fillId="0" borderId="3" xfId="0" applyNumberFormat="1" applyFont="1" applyFill="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6" xfId="0" applyBorder="1" applyAlignment="1">
      <alignment wrapText="1"/>
    </xf>
    <xf numFmtId="0" fontId="1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auto="1"/>
      </font>
      <fill>
        <patternFill>
          <bgColor rgb="FFFCF305"/>
        </patternFill>
      </fill>
      <border/>
    </dxf>
    <dxf>
      <font>
        <color rgb="FF00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47625</xdr:rowOff>
    </xdr:from>
    <xdr:to>
      <xdr:col>12</xdr:col>
      <xdr:colOff>323850</xdr:colOff>
      <xdr:row>8</xdr:row>
      <xdr:rowOff>114300</xdr:rowOff>
    </xdr:to>
    <xdr:pic>
      <xdr:nvPicPr>
        <xdr:cNvPr id="1" name="Picture 4"/>
        <xdr:cNvPicPr preferRelativeResize="1">
          <a:picLocks noChangeAspect="1"/>
        </xdr:cNvPicPr>
      </xdr:nvPicPr>
      <xdr:blipFill>
        <a:blip r:embed="rId1"/>
        <a:stretch>
          <a:fillRect/>
        </a:stretch>
      </xdr:blipFill>
      <xdr:spPr>
        <a:xfrm>
          <a:off x="800100" y="47625"/>
          <a:ext cx="78200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earth.gsfc.nasa.gov/eclipse/transit/catalog/Tcatkey.html"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1:P75"/>
  <sheetViews>
    <sheetView tabSelected="1" workbookViewId="0" topLeftCell="A1">
      <selection activeCell="D24" sqref="D24"/>
    </sheetView>
  </sheetViews>
  <sheetFormatPr defaultColWidth="11.00390625" defaultRowHeight="12"/>
  <cols>
    <col min="1" max="1" width="13.375" style="2" customWidth="1"/>
    <col min="2" max="2" width="7.375" style="2" customWidth="1"/>
    <col min="3" max="3" width="10.625" style="0" customWidth="1"/>
    <col min="4" max="7" width="9.875" style="0" customWidth="1"/>
    <col min="8" max="11" width="7.875" style="0" customWidth="1"/>
    <col min="12" max="12" width="6.50390625" style="0" customWidth="1"/>
    <col min="13" max="13" width="6.625" style="0" customWidth="1"/>
    <col min="14" max="14" width="6.875" style="0" customWidth="1"/>
    <col min="15" max="15" width="6.50390625" style="0" customWidth="1"/>
    <col min="16" max="16" width="7.00390625" style="0" customWidth="1"/>
  </cols>
  <sheetData>
    <row r="1" ht="12"/>
    <row r="2" ht="12"/>
    <row r="3" ht="12"/>
    <row r="4" ht="12"/>
    <row r="5" ht="12"/>
    <row r="6" ht="12"/>
    <row r="7" ht="12"/>
    <row r="8" ht="12"/>
    <row r="9" ht="12"/>
    <row r="11" spans="1:12" s="93" customFormat="1" ht="18">
      <c r="A11" s="91"/>
      <c r="B11" s="92"/>
      <c r="C11" s="101" t="s">
        <v>0</v>
      </c>
      <c r="D11" s="101"/>
      <c r="E11" s="94"/>
      <c r="F11" s="94"/>
      <c r="G11" s="94"/>
      <c r="H11" s="94"/>
      <c r="I11" s="94"/>
      <c r="J11" s="94"/>
      <c r="K11" s="94"/>
      <c r="L11" s="94"/>
    </row>
    <row r="13" spans="2:9" ht="21">
      <c r="B13" s="73" t="s">
        <v>83</v>
      </c>
      <c r="C13" s="46"/>
      <c r="D13" s="46"/>
      <c r="E13" s="46"/>
      <c r="F13" s="46"/>
      <c r="G13" s="46"/>
      <c r="H13" s="46"/>
      <c r="I13" s="46"/>
    </row>
    <row r="14" ht="13.5" thickBot="1"/>
    <row r="15" spans="1:12" ht="12.75">
      <c r="A15" s="80" t="s">
        <v>100</v>
      </c>
      <c r="B15" s="81"/>
      <c r="C15" s="96" t="s">
        <v>84</v>
      </c>
      <c r="D15" s="97"/>
      <c r="E15" s="97"/>
      <c r="F15" s="97"/>
      <c r="G15" s="97"/>
      <c r="H15" s="97"/>
      <c r="I15" s="97"/>
      <c r="J15" s="98"/>
      <c r="K15" s="25"/>
      <c r="L15" s="25"/>
    </row>
    <row r="16" spans="1:12" ht="12.75">
      <c r="A16" s="82"/>
      <c r="B16" s="79"/>
      <c r="C16" s="99"/>
      <c r="D16" s="99"/>
      <c r="E16" s="99"/>
      <c r="F16" s="99"/>
      <c r="G16" s="99"/>
      <c r="H16" s="99"/>
      <c r="I16" s="99"/>
      <c r="J16" s="100"/>
      <c r="K16" s="25"/>
      <c r="L16" s="1" t="s">
        <v>103</v>
      </c>
    </row>
    <row r="17" spans="1:12" ht="12.75">
      <c r="A17" s="82"/>
      <c r="B17" s="79"/>
      <c r="C17" s="99"/>
      <c r="D17" s="99"/>
      <c r="E17" s="99"/>
      <c r="F17" s="99"/>
      <c r="G17" s="99"/>
      <c r="H17" s="99"/>
      <c r="I17" s="99"/>
      <c r="J17" s="100"/>
      <c r="K17" s="25"/>
      <c r="L17" s="1" t="s">
        <v>104</v>
      </c>
    </row>
    <row r="18" spans="1:12" ht="12.75">
      <c r="A18" s="82"/>
      <c r="B18" s="79"/>
      <c r="C18" s="99"/>
      <c r="D18" s="99"/>
      <c r="E18" s="99"/>
      <c r="F18" s="99"/>
      <c r="G18" s="99"/>
      <c r="H18" s="99"/>
      <c r="I18" s="99"/>
      <c r="J18" s="100"/>
      <c r="K18" s="25"/>
      <c r="L18" s="1"/>
    </row>
    <row r="19" spans="1:12" ht="12.75">
      <c r="A19" s="82"/>
      <c r="B19" s="79"/>
      <c r="C19" s="99"/>
      <c r="D19" s="99"/>
      <c r="E19" s="99"/>
      <c r="F19" s="99"/>
      <c r="G19" s="99"/>
      <c r="H19" s="99"/>
      <c r="I19" s="99"/>
      <c r="J19" s="100"/>
      <c r="K19" s="25"/>
      <c r="L19" s="1"/>
    </row>
    <row r="20" spans="1:12" ht="12.75">
      <c r="A20" s="82"/>
      <c r="B20" s="79"/>
      <c r="C20" s="83"/>
      <c r="D20" s="83"/>
      <c r="E20" s="83"/>
      <c r="F20" s="83"/>
      <c r="G20" s="83"/>
      <c r="H20" s="83"/>
      <c r="I20" s="83"/>
      <c r="J20" s="84"/>
      <c r="K20" s="25"/>
      <c r="L20" s="1"/>
    </row>
    <row r="21" spans="1:10" ht="13.5" thickBot="1">
      <c r="A21" s="85" t="s">
        <v>82</v>
      </c>
      <c r="B21" s="86"/>
      <c r="C21" s="95" t="s">
        <v>27</v>
      </c>
      <c r="D21" s="87"/>
      <c r="E21" s="87"/>
      <c r="F21" s="87"/>
      <c r="G21" s="87"/>
      <c r="H21" s="87"/>
      <c r="I21" s="87"/>
      <c r="J21" s="88"/>
    </row>
    <row r="22" spans="12:15" ht="13.5" thickBot="1">
      <c r="L22" s="36" t="s">
        <v>173</v>
      </c>
      <c r="M22" s="40"/>
      <c r="N22" s="40"/>
      <c r="O22" s="24"/>
    </row>
    <row r="23" spans="1:15" ht="12.75">
      <c r="A23" s="75" t="s">
        <v>91</v>
      </c>
      <c r="C23" s="76" t="s">
        <v>174</v>
      </c>
      <c r="E23" s="12"/>
      <c r="F23" s="12"/>
      <c r="G23" s="12"/>
      <c r="L23" s="37" t="s">
        <v>101</v>
      </c>
      <c r="M23" s="38"/>
      <c r="N23" s="39"/>
      <c r="O23" s="38"/>
    </row>
    <row r="24" spans="1:15" s="4" customFormat="1" ht="15.75" thickBot="1">
      <c r="A24" s="75" t="s">
        <v>160</v>
      </c>
      <c r="C24" s="77">
        <v>40.717</v>
      </c>
      <c r="D24" s="74" t="s">
        <v>89</v>
      </c>
      <c r="F24" s="74"/>
      <c r="G24" s="74"/>
      <c r="L24" s="49" t="s">
        <v>102</v>
      </c>
      <c r="M24" s="50"/>
      <c r="N24" s="51"/>
      <c r="O24" s="50"/>
    </row>
    <row r="25" spans="1:7" ht="13.5" thickBot="1">
      <c r="A25" s="75" t="s">
        <v>159</v>
      </c>
      <c r="C25" s="78">
        <v>-74.017</v>
      </c>
      <c r="D25" s="74" t="s">
        <v>90</v>
      </c>
      <c r="F25" s="12"/>
      <c r="G25" s="12"/>
    </row>
    <row r="26" spans="12:16" ht="13.5" thickBot="1">
      <c r="L26" s="27"/>
      <c r="M26" s="28"/>
      <c r="N26" s="33" t="str">
        <f>Place</f>
        <v>New York </v>
      </c>
      <c r="O26" s="28"/>
      <c r="P26" s="30"/>
    </row>
    <row r="27" spans="3:16" ht="13.5" thickBot="1">
      <c r="C27" s="27"/>
      <c r="D27" s="28"/>
      <c r="E27" s="29" t="s">
        <v>172</v>
      </c>
      <c r="F27" s="28"/>
      <c r="G27" s="30"/>
      <c r="L27" s="34"/>
      <c r="M27" s="31"/>
      <c r="N27" s="32" t="s">
        <v>167</v>
      </c>
      <c r="O27" s="31"/>
      <c r="P27" s="35"/>
    </row>
    <row r="28" spans="1:16" ht="12.75">
      <c r="A28" s="61" t="s">
        <v>157</v>
      </c>
      <c r="B28" s="62" t="s">
        <v>156</v>
      </c>
      <c r="C28" s="62" t="s">
        <v>105</v>
      </c>
      <c r="D28" s="62" t="s">
        <v>106</v>
      </c>
      <c r="E28" s="62" t="s">
        <v>169</v>
      </c>
      <c r="F28" s="62" t="s">
        <v>150</v>
      </c>
      <c r="G28" s="62" t="s">
        <v>151</v>
      </c>
      <c r="H28" s="62" t="s">
        <v>152</v>
      </c>
      <c r="I28" s="62" t="s">
        <v>153</v>
      </c>
      <c r="J28" s="62" t="s">
        <v>154</v>
      </c>
      <c r="K28" s="63" t="s">
        <v>155</v>
      </c>
      <c r="L28" s="52" t="s">
        <v>105</v>
      </c>
      <c r="M28" s="26" t="s">
        <v>106</v>
      </c>
      <c r="N28" s="26" t="s">
        <v>171</v>
      </c>
      <c r="O28" s="26" t="s">
        <v>150</v>
      </c>
      <c r="P28" s="53" t="s">
        <v>151</v>
      </c>
    </row>
    <row r="29" spans="1:16" ht="12.75">
      <c r="A29" s="64" t="s">
        <v>107</v>
      </c>
      <c r="B29" s="41">
        <v>3</v>
      </c>
      <c r="C29" s="42">
        <v>0.6381944444444444</v>
      </c>
      <c r="D29" s="42">
        <v>0.6493055555555556</v>
      </c>
      <c r="E29" s="42">
        <v>0.7944444444444444</v>
      </c>
      <c r="F29" s="42">
        <v>0.9395833333333333</v>
      </c>
      <c r="G29" s="42">
        <v>0.9506944444444444</v>
      </c>
      <c r="H29" s="43">
        <v>373.4</v>
      </c>
      <c r="I29" s="44">
        <v>4.463</v>
      </c>
      <c r="J29" s="45">
        <v>21.87</v>
      </c>
      <c r="K29" s="65">
        <v>16.539</v>
      </c>
      <c r="L29" s="54">
        <f>RTD*ASIN(SIN(Dec*DTR)*SIN(lat*DTR)+COS(Dec*DTR)*COS(X!C29*DTR)*COS(lat*DTR))</f>
        <v>62.85534308009059</v>
      </c>
      <c r="M29" s="47">
        <f>RTD*ASIN(SIN(Dec*DTR)*SIN(lat*DTR)+COS(Dec*DTR)*COS(X!D29*DTR)*COS(lat*DTR))</f>
        <v>65.1694237245321</v>
      </c>
      <c r="N29" s="47">
        <f>RTD*ASIN(SIN(Dec*DTR)*SIN(lat*DTR)+COS(Dec*DTR)*COS(X!E29*DTR)*COS(lat*DTR))</f>
        <v>56.313294146593414</v>
      </c>
      <c r="O29" s="47">
        <f>RTD*ASIN(SIN(Dec*DTR)*SIN(lat*DTR)+COS(Dec*DTR)*COS(X!F29*DTR)*COS(lat*DTR))</f>
        <v>17.441593190884227</v>
      </c>
      <c r="P29" s="55">
        <f>RTD*ASIN(SIN(Dec*DTR)*SIN(lat*DTR)+COS(Dec*DTR)*COS(X!G29*DTR)*COS(lat*DTR))</f>
        <v>14.518282214047348</v>
      </c>
    </row>
    <row r="30" spans="1:16" ht="12.75">
      <c r="A30" s="64" t="s">
        <v>108</v>
      </c>
      <c r="B30" s="41">
        <v>5</v>
      </c>
      <c r="C30" s="42">
        <v>0.41875</v>
      </c>
      <c r="D30" s="42">
        <v>0.4375</v>
      </c>
      <c r="E30" s="42">
        <v>0.517361111111111</v>
      </c>
      <c r="F30" s="42">
        <v>0.5972222222222222</v>
      </c>
      <c r="G30" s="42">
        <v>0.6152777777777778</v>
      </c>
      <c r="H30" s="43">
        <v>791.8</v>
      </c>
      <c r="I30" s="44">
        <v>4.314</v>
      </c>
      <c r="J30" s="45">
        <v>21.52</v>
      </c>
      <c r="K30" s="65">
        <v>16.393</v>
      </c>
      <c r="L30" s="54">
        <f>RTD*ASIN(SIN(Dec*DTR)*SIN(lat*DTR)+COS(Dec*DTR)*COS(X!C30*DTR)*COS(lat*DTR))</f>
        <v>5.261573293757737</v>
      </c>
      <c r="M30" s="47">
        <f>RTD*ASIN(SIN(Dec*DTR)*SIN(lat*DTR)+COS(Dec*DTR)*COS(X!D30*DTR)*COS(lat*DTR))</f>
        <v>10.0068618337376</v>
      </c>
      <c r="N30" s="47">
        <f>RTD*ASIN(SIN(Dec*DTR)*SIN(lat*DTR)+COS(Dec*DTR)*COS(X!E30*DTR)*COS(lat*DTR))</f>
        <v>31.300271972832956</v>
      </c>
      <c r="O30" s="47">
        <f>RTD*ASIN(SIN(Dec*DTR)*SIN(lat*DTR)+COS(Dec*DTR)*COS(X!F30*DTR)*COS(lat*DTR))</f>
        <v>52.76775188832607</v>
      </c>
      <c r="P30" s="55">
        <f>RTD*ASIN(SIN(Dec*DTR)*SIN(lat*DTR)+COS(Dec*DTR)*COS(X!G30*DTR)*COS(lat*DTR))</f>
        <v>57.305981768144804</v>
      </c>
    </row>
    <row r="31" spans="1:16" ht="12.75">
      <c r="A31" s="64" t="s">
        <v>109</v>
      </c>
      <c r="B31" s="41">
        <v>4</v>
      </c>
      <c r="C31" s="42">
        <v>0.7</v>
      </c>
      <c r="D31" s="42">
        <v>0.7118055555555555</v>
      </c>
      <c r="E31" s="42">
        <v>0.8618055555555556</v>
      </c>
      <c r="F31" s="42">
        <v>0.0125</v>
      </c>
      <c r="G31" s="42">
        <v>0.02361111111111111</v>
      </c>
      <c r="H31" s="43">
        <v>307.6</v>
      </c>
      <c r="I31" s="44">
        <v>16.454</v>
      </c>
      <c r="J31" s="45">
        <v>-21.83</v>
      </c>
      <c r="K31" s="65">
        <v>4.613</v>
      </c>
      <c r="L31" s="54">
        <f>RTD*ASIN(SIN(Dec*DTR)*SIN(lat*DTR)+COS(Dec*DTR)*COS(X!C31*DTR)*COS(lat*DTR))</f>
        <v>27.45206298825453</v>
      </c>
      <c r="M31" s="47">
        <f>RTD*ASIN(SIN(Dec*DTR)*SIN(lat*DTR)+COS(Dec*DTR)*COS(X!D31*DTR)*COS(lat*DTR))</f>
        <v>27.305620912209292</v>
      </c>
      <c r="N31" s="47">
        <f>RTD*ASIN(SIN(Dec*DTR)*SIN(lat*DTR)+COS(Dec*DTR)*COS(X!E31*DTR)*COS(lat*DTR))</f>
        <v>7.112582673861385</v>
      </c>
      <c r="O31" s="47">
        <f>RTD*ASIN(SIN(Dec*DTR)*SIN(lat*DTR)+COS(Dec*DTR)*COS(X!F31*DTR)*COS(lat*DTR))</f>
        <v>-31.063692422191377</v>
      </c>
      <c r="P31" s="55">
        <f>RTD*ASIN(SIN(Dec*DTR)*SIN(lat*DTR)+COS(Dec*DTR)*COS(X!G31*DTR)*COS(lat*DTR))</f>
        <v>-34.093632658495736</v>
      </c>
    </row>
    <row r="32" spans="1:16" ht="12.75">
      <c r="A32" s="64" t="s">
        <v>110</v>
      </c>
      <c r="B32" s="41">
        <v>3</v>
      </c>
      <c r="C32" s="42">
        <v>0.7944444444444444</v>
      </c>
      <c r="D32" s="42">
        <v>0.8055555555555555</v>
      </c>
      <c r="E32" s="42">
        <v>0.9444444444444445</v>
      </c>
      <c r="F32" s="42">
        <v>0.08402777777777777</v>
      </c>
      <c r="G32" s="42">
        <v>0.09513888888888888</v>
      </c>
      <c r="H32" s="43">
        <v>444.9</v>
      </c>
      <c r="I32" s="44">
        <v>4.627</v>
      </c>
      <c r="J32" s="45">
        <v>22.18</v>
      </c>
      <c r="K32" s="65">
        <v>16.689</v>
      </c>
      <c r="L32" s="54">
        <f>RTD*ASIN(SIN(Dec*DTR)*SIN(lat*DTR)+COS(Dec*DTR)*COS(X!C32*DTR)*COS(lat*DTR))</f>
        <v>56.664646094631614</v>
      </c>
      <c r="M32" s="47">
        <f>RTD*ASIN(SIN(Dec*DTR)*SIN(lat*DTR)+COS(Dec*DTR)*COS(X!D32*DTR)*COS(lat*DTR))</f>
        <v>53.84564752140226</v>
      </c>
      <c r="N32" s="47">
        <f>RTD*ASIN(SIN(Dec*DTR)*SIN(lat*DTR)+COS(Dec*DTR)*COS(X!E32*DTR)*COS(lat*DTR))</f>
        <v>16.502667860554205</v>
      </c>
      <c r="O32" s="47">
        <f>RTD*ASIN(SIN(Dec*DTR)*SIN(lat*DTR)+COS(Dec*DTR)*COS(X!F32*DTR)*COS(lat*DTR))</f>
        <v>-15.569105073965751</v>
      </c>
      <c r="P32" s="55">
        <f>RTD*ASIN(SIN(Dec*DTR)*SIN(lat*DTR)+COS(Dec*DTR)*COS(X!G32*DTR)*COS(lat*DTR))</f>
        <v>-17.483710650587504</v>
      </c>
    </row>
    <row r="33" spans="1:16" ht="12.75">
      <c r="A33" s="64" t="s">
        <v>111</v>
      </c>
      <c r="B33" s="41">
        <v>5</v>
      </c>
      <c r="C33" s="42">
        <v>0.5472222222222222</v>
      </c>
      <c r="D33" s="42">
        <v>0.5631944444444444</v>
      </c>
      <c r="E33" s="42">
        <v>0.6583333333333333</v>
      </c>
      <c r="F33" s="42">
        <v>0.7534722222222222</v>
      </c>
      <c r="G33" s="42">
        <v>0.7694444444444444</v>
      </c>
      <c r="H33" s="43">
        <v>733.6</v>
      </c>
      <c r="I33" s="44">
        <v>4.477</v>
      </c>
      <c r="J33" s="45">
        <v>21.87</v>
      </c>
      <c r="K33" s="65">
        <v>16.543</v>
      </c>
      <c r="L33" s="54">
        <f>RTD*ASIN(SIN(Dec*DTR)*SIN(lat*DTR)+COS(Dec*DTR)*COS(X!C33*DTR)*COS(lat*DTR))</f>
        <v>39.4978424051125</v>
      </c>
      <c r="M33" s="47">
        <f>RTD*ASIN(SIN(Dec*DTR)*SIN(lat*DTR)+COS(Dec*DTR)*COS(X!D33*DTR)*COS(lat*DTR))</f>
        <v>43.82941650605834</v>
      </c>
      <c r="N33" s="47">
        <f>RTD*ASIN(SIN(Dec*DTR)*SIN(lat*DTR)+COS(Dec*DTR)*COS(X!E33*DTR)*COS(lat*DTR))</f>
        <v>66.78684955584754</v>
      </c>
      <c r="O33" s="47">
        <f>RTD*ASIN(SIN(Dec*DTR)*SIN(lat*DTR)+COS(Dec*DTR)*COS(X!F33*DTR)*COS(lat*DTR))</f>
        <v>65.65878694271208</v>
      </c>
      <c r="P33" s="55">
        <f>RTD*ASIN(SIN(Dec*DTR)*SIN(lat*DTR)+COS(Dec*DTR)*COS(X!G33*DTR)*COS(lat*DTR))</f>
        <v>62.338752411054486</v>
      </c>
    </row>
    <row r="34" spans="1:16" ht="12.75">
      <c r="A34" s="64" t="s">
        <v>112</v>
      </c>
      <c r="B34" s="41">
        <v>4</v>
      </c>
      <c r="C34" s="42">
        <v>0.65625</v>
      </c>
      <c r="D34" s="42">
        <v>0.6680555555555556</v>
      </c>
      <c r="E34" s="42">
        <v>0.8104166666666667</v>
      </c>
      <c r="F34" s="42">
        <v>0.9527777777777778</v>
      </c>
      <c r="G34" s="42">
        <v>0.9645833333333332</v>
      </c>
      <c r="H34" s="43">
        <v>424.3</v>
      </c>
      <c r="I34" s="44">
        <v>16.595</v>
      </c>
      <c r="J34" s="45">
        <v>-22.1</v>
      </c>
      <c r="K34" s="65">
        <v>4.75</v>
      </c>
      <c r="L34" s="54">
        <f>RTD*ASIN(SIN(Dec*DTR)*SIN(lat*DTR)+COS(Dec*DTR)*COS(X!C34*DTR)*COS(lat*DTR))</f>
        <v>25.56171101758915</v>
      </c>
      <c r="M34" s="47">
        <f>RTD*ASIN(SIN(Dec*DTR)*SIN(lat*DTR)+COS(Dec*DTR)*COS(X!D34*DTR)*COS(lat*DTR))</f>
        <v>26.326049647876626</v>
      </c>
      <c r="N34" s="47">
        <f>RTD*ASIN(SIN(Dec*DTR)*SIN(lat*DTR)+COS(Dec*DTR)*COS(X!E34*DTR)*COS(lat*DTR))</f>
        <v>16.982559189930708</v>
      </c>
      <c r="O34" s="47">
        <f>RTD*ASIN(SIN(Dec*DTR)*SIN(lat*DTR)+COS(Dec*DTR)*COS(X!F34*DTR)*COS(lat*DTR))</f>
        <v>-15.156126635462684</v>
      </c>
      <c r="P34" s="55">
        <f>RTD*ASIN(SIN(Dec*DTR)*SIN(lat*DTR)+COS(Dec*DTR)*COS(X!G34*DTR)*COS(lat*DTR))</f>
        <v>-18.266391462185766</v>
      </c>
    </row>
    <row r="35" spans="1:16" ht="12.75">
      <c r="A35" s="64" t="s">
        <v>113</v>
      </c>
      <c r="B35" s="41">
        <v>3</v>
      </c>
      <c r="C35" s="42">
        <v>0.9368055555555556</v>
      </c>
      <c r="D35" s="42">
        <v>0.9486111111111111</v>
      </c>
      <c r="E35" s="42">
        <v>0.08125</v>
      </c>
      <c r="F35" s="42">
        <v>0.2138888888888889</v>
      </c>
      <c r="G35" s="42">
        <v>0.22569444444444445</v>
      </c>
      <c r="H35" s="43">
        <v>505.3</v>
      </c>
      <c r="I35" s="44">
        <v>4.791</v>
      </c>
      <c r="J35" s="45">
        <v>22.45</v>
      </c>
      <c r="K35" s="65">
        <v>16.838</v>
      </c>
      <c r="L35" s="54">
        <f>RTD*ASIN(SIN(Dec*DTR)*SIN(lat*DTR)+COS(Dec*DTR)*COS(X!C35*DTR)*COS(lat*DTR))</f>
        <v>18.84948607273461</v>
      </c>
      <c r="M35" s="47">
        <f>RTD*ASIN(SIN(Dec*DTR)*SIN(lat*DTR)+COS(Dec*DTR)*COS(X!D35*DTR)*COS(lat*DTR))</f>
        <v>15.739087967529729</v>
      </c>
      <c r="N35" s="47">
        <f>RTD*ASIN(SIN(Dec*DTR)*SIN(lat*DTR)+COS(Dec*DTR)*COS(X!E35*DTR)*COS(lat*DTR))</f>
        <v>-14.729892354397327</v>
      </c>
      <c r="O35" s="47">
        <f>RTD*ASIN(SIN(Dec*DTR)*SIN(lat*DTR)+COS(Dec*DTR)*COS(X!F35*DTR)*COS(lat*DTR))</f>
        <v>-26.73989245762165</v>
      </c>
      <c r="P35" s="55">
        <f>RTD*ASIN(SIN(Dec*DTR)*SIN(lat*DTR)+COS(Dec*DTR)*COS(X!G35*DTR)*COS(lat*DTR))</f>
        <v>-26.40283128456289</v>
      </c>
    </row>
    <row r="36" spans="1:16" ht="12.75">
      <c r="A36" s="64" t="s">
        <v>114</v>
      </c>
      <c r="B36" s="41">
        <v>5</v>
      </c>
      <c r="C36" s="42">
        <v>0.6770833333333334</v>
      </c>
      <c r="D36" s="42">
        <v>0.6909722222222222</v>
      </c>
      <c r="E36" s="42">
        <v>0.8</v>
      </c>
      <c r="F36" s="42">
        <v>0.9090277777777778</v>
      </c>
      <c r="G36" s="42">
        <v>0.9229166666666666</v>
      </c>
      <c r="H36" s="43">
        <v>666.7</v>
      </c>
      <c r="I36" s="44">
        <v>4.64</v>
      </c>
      <c r="J36" s="45">
        <v>22.18</v>
      </c>
      <c r="K36" s="65">
        <v>16.692</v>
      </c>
      <c r="L36" s="54">
        <f>RTD*ASIN(SIN(Dec*DTR)*SIN(lat*DTR)+COS(Dec*DTR)*COS(X!C36*DTR)*COS(lat*DTR))</f>
        <v>69.804360136676</v>
      </c>
      <c r="M36" s="47">
        <f>RTD*ASIN(SIN(Dec*DTR)*SIN(lat*DTR)+COS(Dec*DTR)*COS(X!D36*DTR)*COS(lat*DTR))</f>
        <v>71.0791535776465</v>
      </c>
      <c r="N36" s="47">
        <f>RTD*ASIN(SIN(Dec*DTR)*SIN(lat*DTR)+COS(Dec*DTR)*COS(X!E36*DTR)*COS(lat*DTR))</f>
        <v>55.37109281258136</v>
      </c>
      <c r="O36" s="47">
        <f>RTD*ASIN(SIN(Dec*DTR)*SIN(lat*DTR)+COS(Dec*DTR)*COS(X!F36*DTR)*COS(lat*DTR))</f>
        <v>26.076314742346135</v>
      </c>
      <c r="P36" s="55">
        <f>RTD*ASIN(SIN(Dec*DTR)*SIN(lat*DTR)+COS(Dec*DTR)*COS(X!G36*DTR)*COS(lat*DTR))</f>
        <v>22.33538280159547</v>
      </c>
    </row>
    <row r="37" spans="1:16" ht="12.75">
      <c r="A37" s="64" t="s">
        <v>115</v>
      </c>
      <c r="B37" s="41">
        <v>6</v>
      </c>
      <c r="C37" s="42">
        <v>0.16111111111111112</v>
      </c>
      <c r="D37" s="42">
        <v>0.2076388888888889</v>
      </c>
      <c r="E37" s="42">
        <v>0.22152777777777777</v>
      </c>
      <c r="F37" s="42">
        <v>0.23611111111111113</v>
      </c>
      <c r="G37" s="42">
        <v>0.2826388888888889</v>
      </c>
      <c r="H37" s="43">
        <v>939.3</v>
      </c>
      <c r="I37" s="44">
        <v>16.912</v>
      </c>
      <c r="J37" s="45">
        <v>-22.64</v>
      </c>
      <c r="K37" s="65">
        <v>5.045</v>
      </c>
      <c r="L37" s="54">
        <f>RTD*ASIN(SIN(Dec*DTR)*SIN(lat*DTR)+COS(Dec*DTR)*COS(X!C37*DTR)*COS(lat*DTR))</f>
        <v>-68.40306122884796</v>
      </c>
      <c r="M37" s="47">
        <f>RTD*ASIN(SIN(Dec*DTR)*SIN(lat*DTR)+COS(Dec*DTR)*COS(X!D37*DTR)*COS(lat*DTR))</f>
        <v>-71.77718581830038</v>
      </c>
      <c r="N37" s="47">
        <f>RTD*ASIN(SIN(Dec*DTR)*SIN(lat*DTR)+COS(Dec*DTR)*COS(X!E37*DTR)*COS(lat*DTR))</f>
        <v>-70.7844205802623</v>
      </c>
      <c r="O37" s="47">
        <f>RTD*ASIN(SIN(Dec*DTR)*SIN(lat*DTR)+COS(Dec*DTR)*COS(X!F37*DTR)*COS(lat*DTR))</f>
        <v>-68.87107858684932</v>
      </c>
      <c r="P37" s="55">
        <f>RTD*ASIN(SIN(Dec*DTR)*SIN(lat*DTR)+COS(Dec*DTR)*COS(X!G37*DTR)*COS(lat*DTR))</f>
        <v>-59.15685133385064</v>
      </c>
    </row>
    <row r="38" spans="1:16" ht="12.75">
      <c r="A38" s="64" t="s">
        <v>116</v>
      </c>
      <c r="B38" s="41">
        <v>4</v>
      </c>
      <c r="C38" s="42">
        <v>0.6229166666666667</v>
      </c>
      <c r="D38" s="42">
        <v>0.6354166666666666</v>
      </c>
      <c r="E38" s="42">
        <v>0.7680555555555556</v>
      </c>
      <c r="F38" s="42">
        <v>0.9</v>
      </c>
      <c r="G38" s="42">
        <v>0.9131944444444445</v>
      </c>
      <c r="H38" s="43">
        <v>523.6</v>
      </c>
      <c r="I38" s="44">
        <v>16.738</v>
      </c>
      <c r="J38" s="45">
        <v>-22.34</v>
      </c>
      <c r="K38" s="65">
        <v>4.888</v>
      </c>
      <c r="L38" s="54">
        <f>RTD*ASIN(SIN(Dec*DTR)*SIN(lat*DTR)+COS(Dec*DTR)*COS(X!C38*DTR)*COS(lat*DTR))</f>
        <v>21.94994072883542</v>
      </c>
      <c r="M38" s="47">
        <f>RTD*ASIN(SIN(Dec*DTR)*SIN(lat*DTR)+COS(Dec*DTR)*COS(X!D38*DTR)*COS(lat*DTR))</f>
        <v>23.409011713541627</v>
      </c>
      <c r="N38" s="47">
        <f>RTD*ASIN(SIN(Dec*DTR)*SIN(lat*DTR)+COS(Dec*DTR)*COS(X!E38*DTR)*COS(lat*DTR))</f>
        <v>22.879504056287466</v>
      </c>
      <c r="O38" s="47">
        <f>RTD*ASIN(SIN(Dec*DTR)*SIN(lat*DTR)+COS(Dec*DTR)*COS(X!F38*DTR)*COS(lat*DTR))</f>
        <v>-1.9498757559637314</v>
      </c>
      <c r="P38" s="55">
        <f>RTD*ASIN(SIN(Dec*DTR)*SIN(lat*DTR)+COS(Dec*DTR)*COS(X!G38*DTR)*COS(lat*DTR))</f>
        <v>-5.166141285791184</v>
      </c>
    </row>
    <row r="39" spans="1:16" ht="12.75">
      <c r="A39" s="64" t="s">
        <v>117</v>
      </c>
      <c r="B39" s="41">
        <v>3</v>
      </c>
      <c r="C39" s="42">
        <v>0.08472222222222221</v>
      </c>
      <c r="D39" s="42">
        <v>0.09722222222222222</v>
      </c>
      <c r="E39" s="42">
        <v>0.22152777777777777</v>
      </c>
      <c r="F39" s="42">
        <v>0.3458333333333334</v>
      </c>
      <c r="G39" s="42">
        <v>0.3590277777777778</v>
      </c>
      <c r="H39" s="43">
        <v>570.4</v>
      </c>
      <c r="I39" s="44">
        <v>4.957</v>
      </c>
      <c r="J39" s="45">
        <v>22.69</v>
      </c>
      <c r="K39" s="65">
        <v>16.988</v>
      </c>
      <c r="L39" s="54">
        <f>RTD*ASIN(SIN(Dec*DTR)*SIN(lat*DTR)+COS(Dec*DTR)*COS(X!C39*DTR)*COS(lat*DTR))</f>
        <v>-15.031955884805807</v>
      </c>
      <c r="M39" s="47">
        <f>RTD*ASIN(SIN(Dec*DTR)*SIN(lat*DTR)+COS(Dec*DTR)*COS(X!D39*DTR)*COS(lat*DTR))</f>
        <v>-17.17173171249599</v>
      </c>
      <c r="N39" s="47">
        <f>RTD*ASIN(SIN(Dec*DTR)*SIN(lat*DTR)+COS(Dec*DTR)*COS(X!E39*DTR)*COS(lat*DTR))</f>
        <v>-26.331395794369573</v>
      </c>
      <c r="O39" s="47">
        <f>RTD*ASIN(SIN(Dec*DTR)*SIN(lat*DTR)+COS(Dec*DTR)*COS(X!F39*DTR)*COS(lat*DTR))</f>
        <v>-10.890575561381231</v>
      </c>
      <c r="P39" s="55">
        <f>RTD*ASIN(SIN(Dec*DTR)*SIN(lat*DTR)+COS(Dec*DTR)*COS(X!G39*DTR)*COS(lat*DTR))</f>
        <v>-8.189778976130818</v>
      </c>
    </row>
    <row r="40" spans="1:16" ht="12.75">
      <c r="A40" s="64" t="s">
        <v>118</v>
      </c>
      <c r="B40" s="41">
        <v>5</v>
      </c>
      <c r="C40" s="42">
        <v>0.8020833333333334</v>
      </c>
      <c r="D40" s="42">
        <v>0.8152777777777778</v>
      </c>
      <c r="E40" s="42">
        <v>0.9340277777777778</v>
      </c>
      <c r="F40" s="42">
        <v>0.05277777777777778</v>
      </c>
      <c r="G40" s="42">
        <v>0.06597222222222222</v>
      </c>
      <c r="H40" s="43">
        <v>609.3</v>
      </c>
      <c r="I40" s="44">
        <v>4.805</v>
      </c>
      <c r="J40" s="45">
        <v>22.44</v>
      </c>
      <c r="K40" s="65">
        <v>16.842</v>
      </c>
      <c r="L40" s="54">
        <f>RTD*ASIN(SIN(Dec*DTR)*SIN(lat*DTR)+COS(Dec*DTR)*COS(X!C40*DTR)*COS(lat*DTR))</f>
        <v>55.16811921021846</v>
      </c>
      <c r="M40" s="47">
        <f>RTD*ASIN(SIN(Dec*DTR)*SIN(lat*DTR)+COS(Dec*DTR)*COS(X!D40*DTR)*COS(lat*DTR))</f>
        <v>51.75354712452183</v>
      </c>
      <c r="N40" s="47">
        <f>RTD*ASIN(SIN(Dec*DTR)*SIN(lat*DTR)+COS(Dec*DTR)*COS(X!E40*DTR)*COS(lat*DTR))</f>
        <v>19.691145446947747</v>
      </c>
      <c r="O40" s="47">
        <f>RTD*ASIN(SIN(Dec*DTR)*SIN(lat*DTR)+COS(Dec*DTR)*COS(X!F40*DTR)*COS(lat*DTR))</f>
        <v>-9.101689216654108</v>
      </c>
      <c r="P40" s="55">
        <f>RTD*ASIN(SIN(Dec*DTR)*SIN(lat*DTR)+COS(Dec*DTR)*COS(X!G40*DTR)*COS(lat*DTR))</f>
        <v>-11.770625881496386</v>
      </c>
    </row>
    <row r="41" spans="1:16" ht="12.75">
      <c r="A41" s="64" t="s">
        <v>119</v>
      </c>
      <c r="B41" s="41">
        <v>6</v>
      </c>
      <c r="C41" s="42">
        <v>0.07569444444444444</v>
      </c>
      <c r="D41" s="42">
        <v>0.09652777777777777</v>
      </c>
      <c r="E41" s="42">
        <v>0.17152777777777775</v>
      </c>
      <c r="F41" s="42">
        <v>0.24722222222222223</v>
      </c>
      <c r="G41" s="42">
        <v>0.26805555555555555</v>
      </c>
      <c r="H41" s="43">
        <v>829.9</v>
      </c>
      <c r="I41" s="44">
        <v>17.056</v>
      </c>
      <c r="J41" s="45">
        <v>-22.82</v>
      </c>
      <c r="K41" s="65">
        <v>5.182</v>
      </c>
      <c r="L41" s="54">
        <f>RTD*ASIN(SIN(Dec*DTR)*SIN(lat*DTR)+COS(Dec*DTR)*COS(X!C41*DTR)*COS(lat*DTR))</f>
        <v>-48.42176174038491</v>
      </c>
      <c r="M41" s="47">
        <f>RTD*ASIN(SIN(Dec*DTR)*SIN(lat*DTR)+COS(Dec*DTR)*COS(X!D41*DTR)*COS(lat*DTR))</f>
        <v>-53.91613014021357</v>
      </c>
      <c r="N41" s="47">
        <f>RTD*ASIN(SIN(Dec*DTR)*SIN(lat*DTR)+COS(Dec*DTR)*COS(X!E41*DTR)*COS(lat*DTR))</f>
        <v>-70.08245392967535</v>
      </c>
      <c r="O41" s="47">
        <f>RTD*ASIN(SIN(Dec*DTR)*SIN(lat*DTR)+COS(Dec*DTR)*COS(X!F41*DTR)*COS(lat*DTR))</f>
        <v>-67.15159521734999</v>
      </c>
      <c r="P41" s="55">
        <f>RTD*ASIN(SIN(Dec*DTR)*SIN(lat*DTR)+COS(Dec*DTR)*COS(X!G41*DTR)*COS(lat*DTR))</f>
        <v>-62.791515799011684</v>
      </c>
    </row>
    <row r="42" spans="1:16" ht="12.75">
      <c r="A42" s="64" t="s">
        <v>120</v>
      </c>
      <c r="B42" s="41">
        <v>4</v>
      </c>
      <c r="C42" s="42">
        <v>0.58125</v>
      </c>
      <c r="D42" s="42">
        <v>0.5951388888888889</v>
      </c>
      <c r="E42" s="42">
        <v>0.7125</v>
      </c>
      <c r="F42" s="42">
        <v>0.8298611111111112</v>
      </c>
      <c r="G42" s="42">
        <v>0.84375</v>
      </c>
      <c r="H42" s="43">
        <v>637.3</v>
      </c>
      <c r="I42" s="44">
        <v>16.881</v>
      </c>
      <c r="J42" s="45">
        <v>-22.56</v>
      </c>
      <c r="K42" s="65">
        <v>5.025</v>
      </c>
      <c r="L42" s="54">
        <f>RTD*ASIN(SIN(Dec*DTR)*SIN(lat*DTR)+COS(Dec*DTR)*COS(X!C42*DTR)*COS(lat*DTR))</f>
        <v>15.361188866928225</v>
      </c>
      <c r="M42" s="47">
        <f>RTD*ASIN(SIN(Dec*DTR)*SIN(lat*DTR)+COS(Dec*DTR)*COS(X!D42*DTR)*COS(lat*DTR))</f>
        <v>17.712459909352408</v>
      </c>
      <c r="N42" s="47">
        <f>RTD*ASIN(SIN(Dec*DTR)*SIN(lat*DTR)+COS(Dec*DTR)*COS(X!E42*DTR)*COS(lat*DTR))</f>
        <v>26.57575371256137</v>
      </c>
      <c r="O42" s="47">
        <f>RTD*ASIN(SIN(Dec*DTR)*SIN(lat*DTR)+COS(Dec*DTR)*COS(X!F42*DTR)*COS(lat*DTR))</f>
        <v>13.18229822113153</v>
      </c>
      <c r="P42" s="55">
        <f>RTD*ASIN(SIN(Dec*DTR)*SIN(lat*DTR)+COS(Dec*DTR)*COS(X!G42*DTR)*COS(lat*DTR))</f>
        <v>10.468343730711274</v>
      </c>
    </row>
    <row r="43" spans="1:16" ht="12.75">
      <c r="A43" s="64" t="s">
        <v>121</v>
      </c>
      <c r="B43" s="41">
        <v>3</v>
      </c>
      <c r="C43" s="42">
        <v>0.21736111111111112</v>
      </c>
      <c r="D43" s="42">
        <v>0.23125</v>
      </c>
      <c r="E43" s="42">
        <v>0.34722222222222227</v>
      </c>
      <c r="F43" s="42">
        <v>0.46319444444444446</v>
      </c>
      <c r="G43" s="42">
        <v>0.4763888888888889</v>
      </c>
      <c r="H43" s="43">
        <v>626.9</v>
      </c>
      <c r="I43" s="44">
        <v>5.121</v>
      </c>
      <c r="J43" s="45">
        <v>22.89</v>
      </c>
      <c r="K43" s="65">
        <v>17.137</v>
      </c>
      <c r="L43" s="54">
        <f>RTD*ASIN(SIN(Dec*DTR)*SIN(lat*DTR)+COS(Dec*DTR)*COS(X!C43*DTR)*COS(lat*DTR))</f>
        <v>-26.25704689958051</v>
      </c>
      <c r="M43" s="47">
        <f>RTD*ASIN(SIN(Dec*DTR)*SIN(lat*DTR)+COS(Dec*DTR)*COS(X!D43*DTR)*COS(lat*DTR))</f>
        <v>-25.78553705850863</v>
      </c>
      <c r="N43" s="47">
        <f>RTD*ASIN(SIN(Dec*DTR)*SIN(lat*DTR)+COS(Dec*DTR)*COS(X!E43*DTR)*COS(lat*DTR))</f>
        <v>-10.578431745760666</v>
      </c>
      <c r="O43" s="47">
        <f>RTD*ASIN(SIN(Dec*DTR)*SIN(lat*DTR)+COS(Dec*DTR)*COS(X!F43*DTR)*COS(lat*DTR))</f>
        <v>16.854664128908727</v>
      </c>
      <c r="P43" s="55">
        <f>RTD*ASIN(SIN(Dec*DTR)*SIN(lat*DTR)+COS(Dec*DTR)*COS(X!G43*DTR)*COS(lat*DTR))</f>
        <v>20.33839651525599</v>
      </c>
    </row>
    <row r="44" spans="1:16" ht="12.75">
      <c r="A44" s="64" t="s">
        <v>122</v>
      </c>
      <c r="B44" s="41">
        <v>5</v>
      </c>
      <c r="C44" s="42">
        <v>0.9236111111111112</v>
      </c>
      <c r="D44" s="42">
        <v>0.9354166666666667</v>
      </c>
      <c r="E44" s="42">
        <v>0.0625</v>
      </c>
      <c r="F44" s="42">
        <v>0.18888888888888888</v>
      </c>
      <c r="G44" s="42">
        <v>0.20069444444444443</v>
      </c>
      <c r="H44" s="43">
        <v>554.4</v>
      </c>
      <c r="I44" s="44">
        <v>4.969</v>
      </c>
      <c r="J44" s="45">
        <v>22.68</v>
      </c>
      <c r="K44" s="65">
        <v>16.991</v>
      </c>
      <c r="L44" s="54">
        <f>RTD*ASIN(SIN(Dec*DTR)*SIN(lat*DTR)+COS(Dec*DTR)*COS(X!C44*DTR)*COS(lat*DTR))</f>
        <v>22.78063202819588</v>
      </c>
      <c r="M44" s="47">
        <f>RTD*ASIN(SIN(Dec*DTR)*SIN(lat*DTR)+COS(Dec*DTR)*COS(X!D44*DTR)*COS(lat*DTR))</f>
        <v>19.632702220237434</v>
      </c>
      <c r="N44" s="47">
        <f>RTD*ASIN(SIN(Dec*DTR)*SIN(lat*DTR)+COS(Dec*DTR)*COS(X!E44*DTR)*COS(lat*DTR))</f>
        <v>-10.766205200372298</v>
      </c>
      <c r="O44" s="47">
        <f>RTD*ASIN(SIN(Dec*DTR)*SIN(lat*DTR)+COS(Dec*DTR)*COS(X!F44*DTR)*COS(lat*DTR))</f>
        <v>-26.382645361049583</v>
      </c>
      <c r="P44" s="55">
        <f>RTD*ASIN(SIN(Dec*DTR)*SIN(lat*DTR)+COS(Dec*DTR)*COS(X!G44*DTR)*COS(lat*DTR))</f>
        <v>-26.58890732827589</v>
      </c>
    </row>
    <row r="45" spans="1:16" ht="12.75">
      <c r="A45" s="64" t="s">
        <v>123</v>
      </c>
      <c r="B45" s="41">
        <v>6</v>
      </c>
      <c r="C45" s="42">
        <v>0.998611111111111</v>
      </c>
      <c r="D45" s="42">
        <v>0.014583333333333332</v>
      </c>
      <c r="E45" s="42">
        <v>0.11666666666666665</v>
      </c>
      <c r="F45" s="42">
        <v>0.21875</v>
      </c>
      <c r="G45" s="42">
        <v>0.2347222222222222</v>
      </c>
      <c r="H45" s="43">
        <v>723.6</v>
      </c>
      <c r="I45" s="44">
        <v>17.201</v>
      </c>
      <c r="J45" s="45">
        <v>-22.97</v>
      </c>
      <c r="K45" s="65">
        <v>5.32</v>
      </c>
      <c r="L45" s="54">
        <f>RTD*ASIN(SIN(Dec*DTR)*SIN(lat*DTR)+COS(Dec*DTR)*COS(X!C45*DTR)*COS(lat*DTR))</f>
        <v>-27.49798794956824</v>
      </c>
      <c r="M45" s="47">
        <f>RTD*ASIN(SIN(Dec*DTR)*SIN(lat*DTR)+COS(Dec*DTR)*COS(X!D45*DTR)*COS(lat*DTR))</f>
        <v>-31.832610171292284</v>
      </c>
      <c r="N45" s="47">
        <f>RTD*ASIN(SIN(Dec*DTR)*SIN(lat*DTR)+COS(Dec*DTR)*COS(X!E45*DTR)*COS(lat*DTR))</f>
        <v>-59.03711063094909</v>
      </c>
      <c r="O45" s="47">
        <f>RTD*ASIN(SIN(Dec*DTR)*SIN(lat*DTR)+COS(Dec*DTR)*COS(X!F45*DTR)*COS(lat*DTR))</f>
        <v>-71.4238453130397</v>
      </c>
      <c r="P45" s="55">
        <f>RTD*ASIN(SIN(Dec*DTR)*SIN(lat*DTR)+COS(Dec*DTR)*COS(X!G45*DTR)*COS(lat*DTR))</f>
        <v>-69.46794174754481</v>
      </c>
    </row>
    <row r="46" spans="1:16" ht="12.75">
      <c r="A46" s="64" t="s">
        <v>124</v>
      </c>
      <c r="B46" s="41">
        <v>4</v>
      </c>
      <c r="C46" s="42">
        <v>0.5520833333333334</v>
      </c>
      <c r="D46" s="42">
        <v>0.5680555555555555</v>
      </c>
      <c r="E46" s="42">
        <v>0.6673611111111111</v>
      </c>
      <c r="F46" s="42">
        <v>0.7666666666666666</v>
      </c>
      <c r="G46" s="42">
        <v>0.7833333333333333</v>
      </c>
      <c r="H46" s="43">
        <v>736.4</v>
      </c>
      <c r="I46" s="44">
        <v>17.026</v>
      </c>
      <c r="J46" s="45">
        <v>-22.74</v>
      </c>
      <c r="K46" s="65">
        <v>5.163</v>
      </c>
      <c r="L46" s="54">
        <f>RTD*ASIN(SIN(Dec*DTR)*SIN(lat*DTR)+COS(Dec*DTR)*COS(X!C46*DTR)*COS(lat*DTR))</f>
        <v>9.582035933122597</v>
      </c>
      <c r="M46" s="47">
        <f>RTD*ASIN(SIN(Dec*DTR)*SIN(lat*DTR)+COS(Dec*DTR)*COS(X!D46*DTR)*COS(lat*DTR))</f>
        <v>12.734907507893329</v>
      </c>
      <c r="N46" s="47">
        <f>RTD*ASIN(SIN(Dec*DTR)*SIN(lat*DTR)+COS(Dec*DTR)*COS(X!E46*DTR)*COS(lat*DTR))</f>
        <v>25.61461991616994</v>
      </c>
      <c r="O46" s="47">
        <f>RTD*ASIN(SIN(Dec*DTR)*SIN(lat*DTR)+COS(Dec*DTR)*COS(X!F46*DTR)*COS(lat*DTR))</f>
        <v>22.721161339484233</v>
      </c>
      <c r="P46" s="55">
        <f>RTD*ASIN(SIN(Dec*DTR)*SIN(lat*DTR)+COS(Dec*DTR)*COS(X!G46*DTR)*COS(lat*DTR))</f>
        <v>20.670049712396903</v>
      </c>
    </row>
    <row r="47" spans="1:16" ht="12.75">
      <c r="A47" s="64" t="s">
        <v>125</v>
      </c>
      <c r="B47" s="41">
        <v>3</v>
      </c>
      <c r="C47" s="42">
        <v>0.3625</v>
      </c>
      <c r="D47" s="42">
        <v>0.3770833333333334</v>
      </c>
      <c r="E47" s="42">
        <v>0.48125</v>
      </c>
      <c r="F47" s="42">
        <v>0.5861111111111111</v>
      </c>
      <c r="G47" s="42">
        <v>0.6006944444444444</v>
      </c>
      <c r="H47" s="43">
        <v>691.3</v>
      </c>
      <c r="I47" s="44">
        <v>5.289</v>
      </c>
      <c r="J47" s="45">
        <v>23.05</v>
      </c>
      <c r="K47" s="65">
        <v>17.287</v>
      </c>
      <c r="L47" s="54">
        <f>RTD*ASIN(SIN(Dec*DTR)*SIN(lat*DTR)+COS(Dec*DTR)*COS(X!C47*DTR)*COS(lat*DTR))</f>
        <v>-7.4700049150147825</v>
      </c>
      <c r="M47" s="47">
        <f>RTD*ASIN(SIN(Dec*DTR)*SIN(lat*DTR)+COS(Dec*DTR)*COS(X!D47*DTR)*COS(lat*DTR))</f>
        <v>-4.312944523424468</v>
      </c>
      <c r="N47" s="47">
        <f>RTD*ASIN(SIN(Dec*DTR)*SIN(lat*DTR)+COS(Dec*DTR)*COS(X!E47*DTR)*COS(lat*DTR))</f>
        <v>21.527566909459082</v>
      </c>
      <c r="O47" s="47">
        <f>RTD*ASIN(SIN(Dec*DTR)*SIN(lat*DTR)+COS(Dec*DTR)*COS(X!F47*DTR)*COS(lat*DTR))</f>
        <v>49.91448647045208</v>
      </c>
      <c r="P47" s="55">
        <f>RTD*ASIN(SIN(Dec*DTR)*SIN(lat*DTR)+COS(Dec*DTR)*COS(X!G47*DTR)*COS(lat*DTR))</f>
        <v>53.75602021053137</v>
      </c>
    </row>
    <row r="48" spans="1:16" ht="12.75">
      <c r="A48" s="64" t="s">
        <v>126</v>
      </c>
      <c r="B48" s="41">
        <v>5</v>
      </c>
      <c r="C48" s="42">
        <v>0.04722222222222222</v>
      </c>
      <c r="D48" s="42">
        <v>0.05902777777777778</v>
      </c>
      <c r="E48" s="42">
        <v>0.19305555555555554</v>
      </c>
      <c r="F48" s="42">
        <v>0.32708333333333334</v>
      </c>
      <c r="G48" s="42">
        <v>0.33888888888888885</v>
      </c>
      <c r="H48" s="43">
        <v>491.9</v>
      </c>
      <c r="I48" s="44">
        <v>5.135</v>
      </c>
      <c r="J48" s="45">
        <v>22.87</v>
      </c>
      <c r="K48" s="65">
        <v>17.141</v>
      </c>
      <c r="L48" s="54">
        <f>RTD*ASIN(SIN(Dec*DTR)*SIN(lat*DTR)+COS(Dec*DTR)*COS(X!C48*DTR)*COS(lat*DTR))</f>
        <v>-7.3297247326258255</v>
      </c>
      <c r="M48" s="47">
        <f>RTD*ASIN(SIN(Dec*DTR)*SIN(lat*DTR)+COS(Dec*DTR)*COS(X!D48*DTR)*COS(lat*DTR))</f>
        <v>-9.782009218524545</v>
      </c>
      <c r="N48" s="47">
        <f>RTD*ASIN(SIN(Dec*DTR)*SIN(lat*DTR)+COS(Dec*DTR)*COS(X!E48*DTR)*COS(lat*DTR))</f>
        <v>-26.27978319193791</v>
      </c>
      <c r="O48" s="47">
        <f>RTD*ASIN(SIN(Dec*DTR)*SIN(lat*DTR)+COS(Dec*DTR)*COS(X!F48*DTR)*COS(lat*DTR))</f>
        <v>-14.49723330504896</v>
      </c>
      <c r="P48" s="55">
        <f>RTD*ASIN(SIN(Dec*DTR)*SIN(lat*DTR)+COS(Dec*DTR)*COS(X!G48*DTR)*COS(lat*DTR))</f>
        <v>-12.304749957493724</v>
      </c>
    </row>
    <row r="49" spans="1:16" ht="12.75">
      <c r="A49" s="64" t="s">
        <v>127</v>
      </c>
      <c r="B49" s="41">
        <v>6</v>
      </c>
      <c r="C49" s="42">
        <v>0.938888888888889</v>
      </c>
      <c r="D49" s="42">
        <v>0.9527777777777778</v>
      </c>
      <c r="E49" s="42">
        <v>0.07222222222222223</v>
      </c>
      <c r="F49" s="42">
        <v>0.1909722222222222</v>
      </c>
      <c r="G49" s="42">
        <v>0.20555555555555557</v>
      </c>
      <c r="H49" s="43">
        <v>625.7</v>
      </c>
      <c r="I49" s="44">
        <v>17.348</v>
      </c>
      <c r="J49" s="45">
        <v>-23.09</v>
      </c>
      <c r="K49" s="65">
        <v>5.458</v>
      </c>
      <c r="L49" s="54">
        <f>RTD*ASIN(SIN(Dec*DTR)*SIN(lat*DTR)+COS(Dec*DTR)*COS(X!C49*DTR)*COS(lat*DTR))</f>
        <v>-11.697005262369919</v>
      </c>
      <c r="M49" s="47">
        <f>RTD*ASIN(SIN(Dec*DTR)*SIN(lat*DTR)+COS(Dec*DTR)*COS(X!D49*DTR)*COS(lat*DTR))</f>
        <v>-15.279542078695908</v>
      </c>
      <c r="N49" s="47">
        <f>RTD*ASIN(SIN(Dec*DTR)*SIN(lat*DTR)+COS(Dec*DTR)*COS(X!E49*DTR)*COS(lat*DTR))</f>
        <v>-47.47094705985414</v>
      </c>
      <c r="O49" s="47">
        <f>RTD*ASIN(SIN(Dec*DTR)*SIN(lat*DTR)+COS(Dec*DTR)*COS(X!F49*DTR)*COS(lat*DTR))</f>
        <v>-72.11209124010878</v>
      </c>
      <c r="P49" s="55">
        <f>RTD*ASIN(SIN(Dec*DTR)*SIN(lat*DTR)+COS(Dec*DTR)*COS(X!G49*DTR)*COS(lat*DTR))</f>
        <v>-72.3195016050379</v>
      </c>
    </row>
    <row r="50" spans="1:16" ht="12.75">
      <c r="A50" s="64" t="s">
        <v>128</v>
      </c>
      <c r="B50" s="41">
        <v>4</v>
      </c>
      <c r="C50" s="42">
        <v>0.5201388888888888</v>
      </c>
      <c r="D50" s="42">
        <v>0.5416666666666666</v>
      </c>
      <c r="E50" s="42">
        <v>0.6145833333333334</v>
      </c>
      <c r="F50" s="42">
        <v>0.6881944444444444</v>
      </c>
      <c r="G50" s="42">
        <v>0.7090277777777777</v>
      </c>
      <c r="H50" s="43">
        <v>836.4</v>
      </c>
      <c r="I50" s="44">
        <v>17.172</v>
      </c>
      <c r="J50" s="45">
        <v>-22.9</v>
      </c>
      <c r="K50" s="65">
        <v>5.301</v>
      </c>
      <c r="L50" s="54">
        <f>RTD*ASIN(SIN(Dec*DTR)*SIN(lat*DTR)+COS(Dec*DTR)*COS(X!C50*DTR)*COS(lat*DTR))</f>
        <v>2.4698292524946597</v>
      </c>
      <c r="M50" s="47">
        <f>RTD*ASIN(SIN(Dec*DTR)*SIN(lat*DTR)+COS(Dec*DTR)*COS(X!D50*DTR)*COS(lat*DTR))</f>
        <v>7.215181638880321</v>
      </c>
      <c r="N50" s="47">
        <f>RTD*ASIN(SIN(Dec*DTR)*SIN(lat*DTR)+COS(Dec*DTR)*COS(X!E50*DTR)*COS(lat*DTR))</f>
        <v>20.22421862689239</v>
      </c>
      <c r="O50" s="47">
        <f>RTD*ASIN(SIN(Dec*DTR)*SIN(lat*DTR)+COS(Dec*DTR)*COS(X!F50*DTR)*COS(lat*DTR))</f>
        <v>26.255494704699764</v>
      </c>
      <c r="P50" s="55">
        <f>RTD*ASIN(SIN(Dec*DTR)*SIN(lat*DTR)+COS(Dec*DTR)*COS(X!G50*DTR)*COS(lat*DTR))</f>
        <v>26.31477727431906</v>
      </c>
    </row>
    <row r="51" spans="1:16" ht="12.75">
      <c r="A51" s="64" t="s">
        <v>129</v>
      </c>
      <c r="B51" s="41">
        <v>3</v>
      </c>
      <c r="C51" s="42">
        <v>0.48541666666666666</v>
      </c>
      <c r="D51" s="42">
        <v>0.5013888888888889</v>
      </c>
      <c r="E51" s="42">
        <v>0.5951388888888889</v>
      </c>
      <c r="F51" s="42">
        <v>0.688888888888889</v>
      </c>
      <c r="G51" s="42">
        <v>0.7048611111111112</v>
      </c>
      <c r="H51" s="43">
        <v>741.1</v>
      </c>
      <c r="I51" s="44">
        <v>5.454</v>
      </c>
      <c r="J51" s="45">
        <v>23.17</v>
      </c>
      <c r="K51" s="65">
        <v>17.436</v>
      </c>
      <c r="L51" s="54">
        <f>RTD*ASIN(SIN(Dec*DTR)*SIN(lat*DTR)+COS(Dec*DTR)*COS(X!C51*DTR)*COS(lat*DTR))</f>
        <v>22.53228384688067</v>
      </c>
      <c r="M51" s="47">
        <f>RTD*ASIN(SIN(Dec*DTR)*SIN(lat*DTR)+COS(Dec*DTR)*COS(X!D51*DTR)*COS(lat*DTR))</f>
        <v>26.821865367846026</v>
      </c>
      <c r="N51" s="47">
        <f>RTD*ASIN(SIN(Dec*DTR)*SIN(lat*DTR)+COS(Dec*DTR)*COS(X!E51*DTR)*COS(lat*DTR))</f>
        <v>52.20036061560248</v>
      </c>
      <c r="O51" s="47">
        <f>RTD*ASIN(SIN(Dec*DTR)*SIN(lat*DTR)+COS(Dec*DTR)*COS(X!F51*DTR)*COS(lat*DTR))</f>
        <v>71.67333506547597</v>
      </c>
      <c r="P51" s="55">
        <f>RTD*ASIN(SIN(Dec*DTR)*SIN(lat*DTR)+COS(Dec*DTR)*COS(X!G51*DTR)*COS(lat*DTR))</f>
        <v>72.44718479350924</v>
      </c>
    </row>
    <row r="52" spans="1:16" ht="12.75">
      <c r="A52" s="64" t="s">
        <v>130</v>
      </c>
      <c r="B52" s="41">
        <v>5</v>
      </c>
      <c r="C52" s="42">
        <v>0.15833333333333333</v>
      </c>
      <c r="D52" s="42">
        <v>0.17013888888888887</v>
      </c>
      <c r="E52" s="42">
        <v>0.3090277777777778</v>
      </c>
      <c r="F52" s="42">
        <v>0.4479166666666667</v>
      </c>
      <c r="G52" s="42">
        <v>0.4597222222222222</v>
      </c>
      <c r="H52" s="43">
        <v>442.7</v>
      </c>
      <c r="I52" s="44">
        <v>5.301</v>
      </c>
      <c r="J52" s="45">
        <v>23.02</v>
      </c>
      <c r="K52" s="65">
        <v>17.29</v>
      </c>
      <c r="L52" s="54">
        <f>RTD*ASIN(SIN(Dec*DTR)*SIN(lat*DTR)+COS(Dec*DTR)*COS(X!C52*DTR)*COS(lat*DTR))</f>
        <v>-24.290284663918232</v>
      </c>
      <c r="M52" s="47">
        <f>RTD*ASIN(SIN(Dec*DTR)*SIN(lat*DTR)+COS(Dec*DTR)*COS(X!D52*DTR)*COS(lat*DTR))</f>
        <v>-25.137933868379477</v>
      </c>
      <c r="N52" s="47">
        <f>RTD*ASIN(SIN(Dec*DTR)*SIN(lat*DTR)+COS(Dec*DTR)*COS(X!E52*DTR)*COS(lat*DTR))</f>
        <v>-17.549204801559352</v>
      </c>
      <c r="O52" s="47">
        <f>RTD*ASIN(SIN(Dec*DTR)*SIN(lat*DTR)+COS(Dec*DTR)*COS(X!F52*DTR)*COS(lat*DTR))</f>
        <v>12.67441985479818</v>
      </c>
      <c r="P52" s="55">
        <f>RTD*ASIN(SIN(Dec*DTR)*SIN(lat*DTR)+COS(Dec*DTR)*COS(X!G52*DTR)*COS(lat*DTR))</f>
        <v>15.731998521373344</v>
      </c>
    </row>
    <row r="53" spans="1:16" ht="12.75">
      <c r="A53" s="64" t="s">
        <v>131</v>
      </c>
      <c r="B53" s="41">
        <v>6</v>
      </c>
      <c r="C53" s="42">
        <v>0.8631944444444444</v>
      </c>
      <c r="D53" s="42">
        <v>0.876388888888889</v>
      </c>
      <c r="E53" s="42">
        <v>0.009027777777777779</v>
      </c>
      <c r="F53" s="42">
        <v>0.1423611111111111</v>
      </c>
      <c r="G53" s="42">
        <v>0.15486111111111112</v>
      </c>
      <c r="H53" s="43">
        <v>517.1</v>
      </c>
      <c r="I53" s="44">
        <v>17.494</v>
      </c>
      <c r="J53" s="45">
        <v>-23.18</v>
      </c>
      <c r="K53" s="65">
        <v>5.596</v>
      </c>
      <c r="L53" s="54">
        <f>RTD*ASIN(SIN(Dec*DTR)*SIN(lat*DTR)+COS(Dec*DTR)*COS(X!C53*DTR)*COS(lat*DTR))</f>
        <v>6.30028336741305</v>
      </c>
      <c r="M53" s="47">
        <f>RTD*ASIN(SIN(Dec*DTR)*SIN(lat*DTR)+COS(Dec*DTR)*COS(X!D53*DTR)*COS(lat*DTR))</f>
        <v>3.405994593375654</v>
      </c>
      <c r="N53" s="47">
        <f>RTD*ASIN(SIN(Dec*DTR)*SIN(lat*DTR)+COS(Dec*DTR)*COS(X!E53*DTR)*COS(lat*DTR))</f>
        <v>-30.249726046347106</v>
      </c>
      <c r="O53" s="47">
        <f>RTD*ASIN(SIN(Dec*DTR)*SIN(lat*DTR)+COS(Dec*DTR)*COS(X!F53*DTR)*COS(lat*DTR))</f>
        <v>-64.98620807893147</v>
      </c>
      <c r="P53" s="55">
        <f>RTD*ASIN(SIN(Dec*DTR)*SIN(lat*DTR)+COS(Dec*DTR)*COS(X!G53*DTR)*COS(lat*DTR))</f>
        <v>-67.51890762390859</v>
      </c>
    </row>
    <row r="54" spans="1:16" ht="12.75">
      <c r="A54" s="64" t="s">
        <v>132</v>
      </c>
      <c r="B54" s="41">
        <v>4</v>
      </c>
      <c r="C54" s="42">
        <v>0.5027777777777778</v>
      </c>
      <c r="D54" s="42">
        <v>0.5465277777777778</v>
      </c>
      <c r="E54" s="42">
        <v>0.5652777777777778</v>
      </c>
      <c r="F54" s="42">
        <v>0.5840277777777778</v>
      </c>
      <c r="G54" s="42">
        <v>0.6277777777777778</v>
      </c>
      <c r="H54" s="43">
        <v>934.8</v>
      </c>
      <c r="I54" s="44">
        <v>17.319</v>
      </c>
      <c r="J54" s="45">
        <v>-23.03</v>
      </c>
      <c r="K54" s="65">
        <v>5.44</v>
      </c>
      <c r="L54" s="54">
        <f>RTD*ASIN(SIN(Dec*DTR)*SIN(lat*DTR)+COS(Dec*DTR)*COS(X!C54*DTR)*COS(lat*DTR))</f>
        <v>-1.7437495495069517</v>
      </c>
      <c r="M54" s="47">
        <f>RTD*ASIN(SIN(Dec*DTR)*SIN(lat*DTR)+COS(Dec*DTR)*COS(X!D54*DTR)*COS(lat*DTR))</f>
        <v>8.069322094559137</v>
      </c>
      <c r="N54" s="47">
        <f>RTD*ASIN(SIN(Dec*DTR)*SIN(lat*DTR)+COS(Dec*DTR)*COS(X!E54*DTR)*COS(lat*DTR))</f>
        <v>11.838706549803966</v>
      </c>
      <c r="O54" s="47">
        <f>RTD*ASIN(SIN(Dec*DTR)*SIN(lat*DTR)+COS(Dec*DTR)*COS(X!F54*DTR)*COS(lat*DTR))</f>
        <v>15.281495096521777</v>
      </c>
      <c r="P54" s="55">
        <f>RTD*ASIN(SIN(Dec*DTR)*SIN(lat*DTR)+COS(Dec*DTR)*COS(X!G54*DTR)*COS(lat*DTR))</f>
        <v>21.756278651667905</v>
      </c>
    </row>
    <row r="55" spans="1:16" ht="12.75">
      <c r="A55" s="64" t="s">
        <v>133</v>
      </c>
      <c r="B55" s="41">
        <v>3</v>
      </c>
      <c r="C55" s="42">
        <v>0.6263888888888889</v>
      </c>
      <c r="D55" s="42">
        <v>0.6458333333333334</v>
      </c>
      <c r="E55" s="42">
        <v>0.7208333333333333</v>
      </c>
      <c r="F55" s="42">
        <v>0.7958333333333334</v>
      </c>
      <c r="G55" s="42">
        <v>0.8152777777777778</v>
      </c>
      <c r="H55" s="43">
        <v>808.3</v>
      </c>
      <c r="I55" s="44">
        <v>5.623</v>
      </c>
      <c r="J55" s="45">
        <v>23.24</v>
      </c>
      <c r="K55" s="65">
        <v>17.587</v>
      </c>
      <c r="L55" s="54">
        <f>RTD*ASIN(SIN(Dec*DTR)*SIN(lat*DTR)+COS(Dec*DTR)*COS(X!C55*DTR)*COS(lat*DTR))</f>
        <v>60.01787342057279</v>
      </c>
      <c r="M55" s="47">
        <f>RTD*ASIN(SIN(Dec*DTR)*SIN(lat*DTR)+COS(Dec*DTR)*COS(X!D55*DTR)*COS(lat*DTR))</f>
        <v>64.53732274231989</v>
      </c>
      <c r="N55" s="47">
        <f>RTD*ASIN(SIN(Dec*DTR)*SIN(lat*DTR)+COS(Dec*DTR)*COS(X!E55*DTR)*COS(lat*DTR))</f>
        <v>72.03543657001278</v>
      </c>
      <c r="O55" s="47">
        <f>RTD*ASIN(SIN(Dec*DTR)*SIN(lat*DTR)+COS(Dec*DTR)*COS(X!F55*DTR)*COS(lat*DTR))</f>
        <v>58.03577655841288</v>
      </c>
      <c r="P55" s="55">
        <f>RTD*ASIN(SIN(Dec*DTR)*SIN(lat*DTR)+COS(Dec*DTR)*COS(X!G55*DTR)*COS(lat*DTR))</f>
        <v>53.04124461628816</v>
      </c>
    </row>
    <row r="56" spans="1:16" ht="12.75">
      <c r="A56" s="64" t="s">
        <v>134</v>
      </c>
      <c r="B56" s="41">
        <v>5</v>
      </c>
      <c r="C56" s="42">
        <v>0.27291666666666664</v>
      </c>
      <c r="D56" s="42">
        <v>0.28402777777777777</v>
      </c>
      <c r="E56" s="42">
        <v>0.4284722222222222</v>
      </c>
      <c r="F56" s="42">
        <v>0.5722222222222222</v>
      </c>
      <c r="G56" s="42">
        <v>0.5833333333333334</v>
      </c>
      <c r="H56" s="43">
        <v>385.6</v>
      </c>
      <c r="I56" s="44">
        <v>5.468</v>
      </c>
      <c r="J56" s="45">
        <v>23.14</v>
      </c>
      <c r="K56" s="65">
        <v>17.44</v>
      </c>
      <c r="L56" s="54">
        <f>RTD*ASIN(SIN(Dec*DTR)*SIN(lat*DTR)+COS(Dec*DTR)*COS(X!C56*DTR)*COS(lat*DTR))</f>
        <v>-22.41294519476525</v>
      </c>
      <c r="M56" s="47">
        <f>RTD*ASIN(SIN(Dec*DTR)*SIN(lat*DTR)+COS(Dec*DTR)*COS(X!D56*DTR)*COS(lat*DTR))</f>
        <v>-21.10612308604565</v>
      </c>
      <c r="N56" s="47">
        <f>RTD*ASIN(SIN(Dec*DTR)*SIN(lat*DTR)+COS(Dec*DTR)*COS(X!E56*DTR)*COS(lat*DTR))</f>
        <v>7.64782407216311</v>
      </c>
      <c r="O56" s="47">
        <f>RTD*ASIN(SIN(Dec*DTR)*SIN(lat*DTR)+COS(Dec*DTR)*COS(X!F56*DTR)*COS(lat*DTR))</f>
        <v>45.95091961889472</v>
      </c>
      <c r="P56" s="55">
        <f>RTD*ASIN(SIN(Dec*DTR)*SIN(lat*DTR)+COS(Dec*DTR)*COS(X!G56*DTR)*COS(lat*DTR))</f>
        <v>48.93764381399159</v>
      </c>
    </row>
    <row r="57" spans="1:16" ht="12.75">
      <c r="A57" s="64" t="s">
        <v>135</v>
      </c>
      <c r="B57" s="41">
        <v>6</v>
      </c>
      <c r="C57" s="42">
        <v>0.8125</v>
      </c>
      <c r="D57" s="42">
        <v>0.8243055555555556</v>
      </c>
      <c r="E57" s="42">
        <v>0.9659722222222222</v>
      </c>
      <c r="F57" s="42">
        <v>0.1076388888888889</v>
      </c>
      <c r="G57" s="42">
        <v>0.11944444444444445</v>
      </c>
      <c r="H57" s="43">
        <v>432.1</v>
      </c>
      <c r="I57" s="44">
        <v>17.643</v>
      </c>
      <c r="J57" s="45">
        <v>-23.24</v>
      </c>
      <c r="K57" s="65">
        <v>5.735</v>
      </c>
      <c r="L57" s="54">
        <f>RTD*ASIN(SIN(Dec*DTR)*SIN(lat*DTR)+COS(Dec*DTR)*COS(X!C57*DTR)*COS(lat*DTR))</f>
        <v>16.091854967049574</v>
      </c>
      <c r="M57" s="47">
        <f>RTD*ASIN(SIN(Dec*DTR)*SIN(lat*DTR)+COS(Dec*DTR)*COS(X!D57*DTR)*COS(lat*DTR))</f>
        <v>14.041641049752327</v>
      </c>
      <c r="N57" s="47">
        <f>RTD*ASIN(SIN(Dec*DTR)*SIN(lat*DTR)+COS(Dec*DTR)*COS(X!E57*DTR)*COS(lat*DTR))</f>
        <v>-18.630457746490208</v>
      </c>
      <c r="O57" s="47">
        <f>RTD*ASIN(SIN(Dec*DTR)*SIN(lat*DTR)+COS(Dec*DTR)*COS(X!F57*DTR)*COS(lat*DTR))</f>
        <v>-56.67202436705384</v>
      </c>
      <c r="P57" s="55">
        <f>RTD*ASIN(SIN(Dec*DTR)*SIN(lat*DTR)+COS(Dec*DTR)*COS(X!G57*DTR)*COS(lat*DTR))</f>
        <v>-59.62406742997156</v>
      </c>
    </row>
    <row r="58" spans="1:16" ht="12.75">
      <c r="A58" s="64" t="s">
        <v>136</v>
      </c>
      <c r="B58" s="41">
        <v>4</v>
      </c>
      <c r="C58" s="42" t="s">
        <v>168</v>
      </c>
      <c r="D58" s="42" t="s">
        <v>168</v>
      </c>
      <c r="E58" s="42">
        <v>0.5131944444444444</v>
      </c>
      <c r="F58" s="42" t="s">
        <v>168</v>
      </c>
      <c r="G58" s="42" t="s">
        <v>168</v>
      </c>
      <c r="H58" s="43">
        <v>1026.7</v>
      </c>
      <c r="I58" s="44">
        <v>17.466</v>
      </c>
      <c r="J58" s="45">
        <v>-23.12</v>
      </c>
      <c r="K58" s="65">
        <v>5.578</v>
      </c>
      <c r="L58" s="56" t="s">
        <v>168</v>
      </c>
      <c r="M58" s="48" t="s">
        <v>168</v>
      </c>
      <c r="N58" s="47">
        <f>RTD*ASIN(SIN(Dec*DTR)*SIN(lat*DTR)+COS(Dec*DTR)*COS(X!E58*DTR)*COS(lat*DTR))</f>
        <v>0.5521966165163543</v>
      </c>
      <c r="O58" s="48" t="s">
        <v>168</v>
      </c>
      <c r="P58" s="57" t="s">
        <v>168</v>
      </c>
    </row>
    <row r="59" spans="1:16" ht="12.75">
      <c r="A59" s="64" t="s">
        <v>137</v>
      </c>
      <c r="B59" s="41">
        <v>3</v>
      </c>
      <c r="C59" s="42">
        <v>0.7395833333333334</v>
      </c>
      <c r="D59" s="42">
        <v>0.7631944444444444</v>
      </c>
      <c r="E59" s="42">
        <v>0.8222222222222223</v>
      </c>
      <c r="F59" s="42">
        <v>0.8819444444444445</v>
      </c>
      <c r="G59" s="42">
        <v>0.9055555555555556</v>
      </c>
      <c r="H59" s="43">
        <v>850.5</v>
      </c>
      <c r="I59" s="44">
        <v>5.791</v>
      </c>
      <c r="J59" s="45">
        <v>23.28</v>
      </c>
      <c r="K59" s="65">
        <v>17.735</v>
      </c>
      <c r="L59" s="54">
        <f>RTD*ASIN(SIN(Dec*DTR)*SIN(lat*DTR)+COS(Dec*DTR)*COS(X!C59*DTR)*COS(lat*DTR))</f>
        <v>70.10670842907204</v>
      </c>
      <c r="M59" s="47">
        <f>RTD*ASIN(SIN(Dec*DTR)*SIN(lat*DTR)+COS(Dec*DTR)*COS(X!D59*DTR)*COS(lat*DTR))</f>
        <v>65.85351787737112</v>
      </c>
      <c r="N59" s="47">
        <f>RTD*ASIN(SIN(Dec*DTR)*SIN(lat*DTR)+COS(Dec*DTR)*COS(X!E59*DTR)*COS(lat*DTR))</f>
        <v>51.45566050563796</v>
      </c>
      <c r="O59" s="47">
        <f>RTD*ASIN(SIN(Dec*DTR)*SIN(lat*DTR)+COS(Dec*DTR)*COS(X!F59*DTR)*COS(lat*DTR))</f>
        <v>35.29290206918155</v>
      </c>
      <c r="P59" s="55">
        <f>RTD*ASIN(SIN(Dec*DTR)*SIN(lat*DTR)+COS(Dec*DTR)*COS(X!G59*DTR)*COS(lat*DTR))</f>
        <v>28.87117388324948</v>
      </c>
    </row>
    <row r="60" spans="1:16" ht="12.75">
      <c r="A60" s="64" t="s">
        <v>138</v>
      </c>
      <c r="B60" s="41">
        <v>5</v>
      </c>
      <c r="C60" s="42">
        <v>0.3756944444444445</v>
      </c>
      <c r="D60" s="42">
        <v>0.3861111111111111</v>
      </c>
      <c r="E60" s="42">
        <v>0.5340277777777778</v>
      </c>
      <c r="F60" s="42">
        <v>0.6819444444444445</v>
      </c>
      <c r="G60" s="42">
        <v>0.6923611111111111</v>
      </c>
      <c r="H60" s="43">
        <v>336.3</v>
      </c>
      <c r="I60" s="44">
        <v>5.634</v>
      </c>
      <c r="J60" s="45">
        <v>23.21</v>
      </c>
      <c r="K60" s="65">
        <v>17.589</v>
      </c>
      <c r="L60" s="54">
        <f>RTD*ASIN(SIN(Dec*DTR)*SIN(lat*DTR)+COS(Dec*DTR)*COS(X!C60*DTR)*COS(lat*DTR))</f>
        <v>-4.894728340757736</v>
      </c>
      <c r="M60" s="47">
        <f>RTD*ASIN(SIN(Dec*DTR)*SIN(lat*DTR)+COS(Dec*DTR)*COS(X!D60*DTR)*COS(lat*DTR))</f>
        <v>-2.5743806434489245</v>
      </c>
      <c r="N60" s="47">
        <f>RTD*ASIN(SIN(Dec*DTR)*SIN(lat*DTR)+COS(Dec*DTR)*COS(X!E60*DTR)*COS(lat*DTR))</f>
        <v>35.40558655404406</v>
      </c>
      <c r="O60" s="47">
        <f>RTD*ASIN(SIN(Dec*DTR)*SIN(lat*DTR)+COS(Dec*DTR)*COS(X!F60*DTR)*COS(lat*DTR))</f>
        <v>70.86256121881182</v>
      </c>
      <c r="P60" s="55">
        <f>RTD*ASIN(SIN(Dec*DTR)*SIN(lat*DTR)+COS(Dec*DTR)*COS(X!G60*DTR)*COS(lat*DTR))</f>
        <v>71.90455686924717</v>
      </c>
    </row>
    <row r="61" spans="1:16" ht="12.75">
      <c r="A61" s="64" t="s">
        <v>139</v>
      </c>
      <c r="B61" s="41">
        <v>6</v>
      </c>
      <c r="C61" s="42">
        <v>0.7354166666666666</v>
      </c>
      <c r="D61" s="42">
        <v>0.7465277777777778</v>
      </c>
      <c r="E61" s="42">
        <v>0.8965277777777777</v>
      </c>
      <c r="F61" s="42">
        <v>0.04583333333333334</v>
      </c>
      <c r="G61" s="42">
        <v>0.057638888888888885</v>
      </c>
      <c r="H61" s="43">
        <v>320.6</v>
      </c>
      <c r="I61" s="44">
        <v>17.79</v>
      </c>
      <c r="J61" s="45">
        <v>-23.27</v>
      </c>
      <c r="K61" s="65">
        <v>5.873</v>
      </c>
      <c r="L61" s="54">
        <f>RTD*ASIN(SIN(Dec*DTR)*SIN(lat*DTR)+COS(Dec*DTR)*COS(X!C61*DTR)*COS(lat*DTR))</f>
        <v>25.0503859513443</v>
      </c>
      <c r="M61" s="47">
        <f>RTD*ASIN(SIN(Dec*DTR)*SIN(lat*DTR)+COS(Dec*DTR)*COS(X!D61*DTR)*COS(lat*DTR))</f>
        <v>24.310150329215332</v>
      </c>
      <c r="N61" s="47">
        <f>RTD*ASIN(SIN(Dec*DTR)*SIN(lat*DTR)+COS(Dec*DTR)*COS(X!E61*DTR)*COS(lat*DTR))</f>
        <v>-1.1067453803976817</v>
      </c>
      <c r="O61" s="47">
        <f>RTD*ASIN(SIN(Dec*DTR)*SIN(lat*DTR)+COS(Dec*DTR)*COS(X!F61*DTR)*COS(lat*DTR))</f>
        <v>-40.11490897478412</v>
      </c>
      <c r="P61" s="55">
        <f>RTD*ASIN(SIN(Dec*DTR)*SIN(lat*DTR)+COS(Dec*DTR)*COS(X!G61*DTR)*COS(lat*DTR))</f>
        <v>-43.32807563800198</v>
      </c>
    </row>
    <row r="62" spans="1:16" ht="12.75">
      <c r="A62" s="64" t="s">
        <v>140</v>
      </c>
      <c r="B62" s="41">
        <v>3</v>
      </c>
      <c r="C62" s="42">
        <v>0.8680555555555555</v>
      </c>
      <c r="D62" s="42">
        <v>0.9069444444444444</v>
      </c>
      <c r="E62" s="42">
        <v>0.9298611111111111</v>
      </c>
      <c r="F62" s="42">
        <v>0.9527777777777778</v>
      </c>
      <c r="G62" s="42">
        <v>0.9916666666666667</v>
      </c>
      <c r="H62" s="43">
        <v>908.1</v>
      </c>
      <c r="I62" s="44">
        <v>5.957</v>
      </c>
      <c r="J62" s="45">
        <v>23.28</v>
      </c>
      <c r="K62" s="65">
        <v>17.885</v>
      </c>
      <c r="L62" s="54">
        <f>RTD*ASIN(SIN(Dec*DTR)*SIN(lat*DTR)+COS(Dec*DTR)*COS(X!C62*DTR)*COS(lat*DTR))</f>
        <v>39.26392266369817</v>
      </c>
      <c r="M62" s="47">
        <f>RTD*ASIN(SIN(Dec*DTR)*SIN(lat*DTR)+COS(Dec*DTR)*COS(X!D62*DTR)*COS(lat*DTR))</f>
        <v>28.675587939866315</v>
      </c>
      <c r="N62" s="47">
        <f>RTD*ASIN(SIN(Dec*DTR)*SIN(lat*DTR)+COS(Dec*DTR)*COS(X!E62*DTR)*COS(lat*DTR))</f>
        <v>22.511212017223134</v>
      </c>
      <c r="O62" s="47">
        <f>RTD*ASIN(SIN(Dec*DTR)*SIN(lat*DTR)+COS(Dec*DTR)*COS(X!F62*DTR)*COS(lat*DTR))</f>
        <v>16.456691810212078</v>
      </c>
      <c r="P62" s="55">
        <f>RTD*ASIN(SIN(Dec*DTR)*SIN(lat*DTR)+COS(Dec*DTR)*COS(X!G62*DTR)*COS(lat*DTR))</f>
        <v>6.558214324598873</v>
      </c>
    </row>
    <row r="63" spans="1:16" ht="12.75">
      <c r="A63" s="64" t="s">
        <v>141</v>
      </c>
      <c r="B63" s="41">
        <v>5</v>
      </c>
      <c r="C63" s="42">
        <v>0.47291666666666665</v>
      </c>
      <c r="D63" s="42">
        <v>0.4840277777777778</v>
      </c>
      <c r="E63" s="42">
        <v>0.6340277777777777</v>
      </c>
      <c r="F63" s="42">
        <v>0.7847222222222222</v>
      </c>
      <c r="G63" s="42">
        <v>0.7951388888888888</v>
      </c>
      <c r="H63" s="43">
        <v>293.4</v>
      </c>
      <c r="I63" s="44">
        <v>5.801</v>
      </c>
      <c r="J63" s="45">
        <v>23.25</v>
      </c>
      <c r="K63" s="65">
        <v>17.738</v>
      </c>
      <c r="L63" s="54">
        <f>RTD*ASIN(SIN(Dec*DTR)*SIN(lat*DTR)+COS(Dec*DTR)*COS(X!C63*DTR)*COS(lat*DTR))</f>
        <v>18.76463254430792</v>
      </c>
      <c r="M63" s="47">
        <f>RTD*ASIN(SIN(Dec*DTR)*SIN(lat*DTR)+COS(Dec*DTR)*COS(X!D63*DTR)*COS(lat*DTR))</f>
        <v>21.70919531778394</v>
      </c>
      <c r="N63" s="47">
        <f>RTD*ASIN(SIN(Dec*DTR)*SIN(lat*DTR)+COS(Dec*DTR)*COS(X!E63*DTR)*COS(lat*DTR))</f>
        <v>61.59046492877819</v>
      </c>
      <c r="O63" s="47">
        <f>RTD*ASIN(SIN(Dec*DTR)*SIN(lat*DTR)+COS(Dec*DTR)*COS(X!F63*DTR)*COS(lat*DTR))</f>
        <v>61.04404448861763</v>
      </c>
      <c r="P63" s="55">
        <f>RTD*ASIN(SIN(Dec*DTR)*SIN(lat*DTR)+COS(Dec*DTR)*COS(X!G63*DTR)*COS(lat*DTR))</f>
        <v>58.49695813764197</v>
      </c>
    </row>
    <row r="64" spans="1:16" ht="12.75">
      <c r="A64" s="64" t="s">
        <v>142</v>
      </c>
      <c r="B64" s="41">
        <v>6</v>
      </c>
      <c r="C64" s="42">
        <v>0.6777777777777777</v>
      </c>
      <c r="D64" s="42">
        <v>0.688888888888889</v>
      </c>
      <c r="E64" s="42">
        <v>0.8430555555555556</v>
      </c>
      <c r="F64" s="42">
        <v>0.9972222222222222</v>
      </c>
      <c r="G64" s="42">
        <v>0.008333333333333333</v>
      </c>
      <c r="H64" s="43">
        <v>235.5</v>
      </c>
      <c r="I64" s="44">
        <v>17.939</v>
      </c>
      <c r="J64" s="45">
        <v>-23.26</v>
      </c>
      <c r="K64" s="65">
        <v>6.012</v>
      </c>
      <c r="L64" s="54">
        <f>RTD*ASIN(SIN(Dec*DTR)*SIN(lat*DTR)+COS(Dec*DTR)*COS(X!C64*DTR)*COS(lat*DTR))</f>
        <v>25.487013077084907</v>
      </c>
      <c r="M64" s="47">
        <f>RTD*ASIN(SIN(Dec*DTR)*SIN(lat*DTR)+COS(Dec*DTR)*COS(X!D64*DTR)*COS(lat*DTR))</f>
        <v>25.859391486788788</v>
      </c>
      <c r="N64" s="47">
        <f>RTD*ASIN(SIN(Dec*DTR)*SIN(lat*DTR)+COS(Dec*DTR)*COS(X!E64*DTR)*COS(lat*DTR))</f>
        <v>10.637099975924288</v>
      </c>
      <c r="O64" s="47">
        <f>RTD*ASIN(SIN(Dec*DTR)*SIN(lat*DTR)+COS(Dec*DTR)*COS(X!F64*DTR)*COS(lat*DTR))</f>
        <v>-26.772739718205383</v>
      </c>
      <c r="P64" s="55">
        <f>RTD*ASIN(SIN(Dec*DTR)*SIN(lat*DTR)+COS(Dec*DTR)*COS(X!G64*DTR)*COS(lat*DTR))</f>
        <v>-29.77908246592746</v>
      </c>
    </row>
    <row r="65" spans="1:16" ht="12.75">
      <c r="A65" s="64" t="s">
        <v>143</v>
      </c>
      <c r="B65" s="41">
        <v>3</v>
      </c>
      <c r="C65" s="42">
        <v>0.9784722222222223</v>
      </c>
      <c r="D65" s="42" t="s">
        <v>168</v>
      </c>
      <c r="E65" s="42">
        <v>0.01875</v>
      </c>
      <c r="F65" s="42" t="s">
        <v>168</v>
      </c>
      <c r="G65" s="42">
        <v>0.059722222222222225</v>
      </c>
      <c r="H65" s="43">
        <v>948.1</v>
      </c>
      <c r="I65" s="44">
        <v>6.123</v>
      </c>
      <c r="J65" s="45">
        <v>23.24</v>
      </c>
      <c r="K65" s="65">
        <v>18.034</v>
      </c>
      <c r="L65" s="54">
        <f>RTD*ASIN(SIN(Dec*DTR)*SIN(lat*DTR)+COS(Dec*DTR)*COS(X!C65*DTR)*COS(lat*DTR))</f>
        <v>10.006032115934545</v>
      </c>
      <c r="M65" s="48" t="s">
        <v>168</v>
      </c>
      <c r="N65" s="47">
        <f>RTD*ASIN(SIN(Dec*DTR)*SIN(lat*DTR)+COS(Dec*DTR)*COS(X!E65*DTR)*COS(lat*DTR))</f>
        <v>0.18926463830727</v>
      </c>
      <c r="O65" s="48" t="s">
        <v>168</v>
      </c>
      <c r="P65" s="55">
        <f>RTD*ASIN(SIN(Dec*DTR)*SIN(lat*DTR)+COS(Dec*DTR)*COS(X!G65*DTR)*COS(lat*DTR))</f>
        <v>-8.824946959243718</v>
      </c>
    </row>
    <row r="66" spans="1:16" ht="12.75">
      <c r="A66" s="64" t="s">
        <v>144</v>
      </c>
      <c r="B66" s="41">
        <v>5</v>
      </c>
      <c r="C66" s="42">
        <v>0.5631944444444444</v>
      </c>
      <c r="D66" s="42">
        <v>0.5736111111111112</v>
      </c>
      <c r="E66" s="42">
        <v>0.7263888888888889</v>
      </c>
      <c r="F66" s="42">
        <v>0.8798611111111111</v>
      </c>
      <c r="G66" s="42">
        <v>0.8902777777777778</v>
      </c>
      <c r="H66" s="43">
        <v>247.9</v>
      </c>
      <c r="I66" s="44">
        <v>5.967</v>
      </c>
      <c r="J66" s="45">
        <v>23.25</v>
      </c>
      <c r="K66" s="65">
        <v>17.887</v>
      </c>
      <c r="L66" s="54">
        <f>RTD*ASIN(SIN(Dec*DTR)*SIN(lat*DTR)+COS(Dec*DTR)*COS(X!C66*DTR)*COS(lat*DTR))</f>
        <v>42.98083923632256</v>
      </c>
      <c r="M66" s="47">
        <f>RTD*ASIN(SIN(Dec*DTR)*SIN(lat*DTR)+COS(Dec*DTR)*COS(X!D66*DTR)*COS(lat*DTR))</f>
        <v>45.80434836217034</v>
      </c>
      <c r="N66" s="47">
        <f>RTD*ASIN(SIN(Dec*DTR)*SIN(lat*DTR)+COS(Dec*DTR)*COS(X!E66*DTR)*COS(lat*DTR))</f>
        <v>71.75145955065295</v>
      </c>
      <c r="O66" s="47">
        <f>RTD*ASIN(SIN(Dec*DTR)*SIN(lat*DTR)+COS(Dec*DTR)*COS(X!F66*DTR)*COS(lat*DTR))</f>
        <v>36.11702127886261</v>
      </c>
      <c r="P66" s="55">
        <f>RTD*ASIN(SIN(Dec*DTR)*SIN(lat*DTR)+COS(Dec*DTR)*COS(X!G66*DTR)*COS(lat*DTR))</f>
        <v>33.27694892396724</v>
      </c>
    </row>
    <row r="67" spans="1:16" ht="12.75">
      <c r="A67" s="64" t="s">
        <v>145</v>
      </c>
      <c r="B67" s="41">
        <v>6</v>
      </c>
      <c r="C67" s="42">
        <v>0.6034722222222222</v>
      </c>
      <c r="D67" s="42">
        <v>0.6138888888888888</v>
      </c>
      <c r="E67" s="42">
        <v>0.7722222222222223</v>
      </c>
      <c r="F67" s="42">
        <v>0.9298611111111111</v>
      </c>
      <c r="G67" s="42">
        <v>0.9402777777777778</v>
      </c>
      <c r="H67" s="43">
        <v>131.5</v>
      </c>
      <c r="I67" s="44">
        <v>18.087</v>
      </c>
      <c r="J67" s="45">
        <v>-23.23</v>
      </c>
      <c r="K67" s="65">
        <v>6.15</v>
      </c>
      <c r="L67" s="54">
        <f>RTD*ASIN(SIN(Dec*DTR)*SIN(lat*DTR)+COS(Dec*DTR)*COS(X!C67*DTR)*COS(lat*DTR))</f>
        <v>17.905804204486515</v>
      </c>
      <c r="M67" s="47">
        <f>RTD*ASIN(SIN(Dec*DTR)*SIN(lat*DTR)+COS(Dec*DTR)*COS(X!D67*DTR)*COS(lat*DTR))</f>
        <v>19.44516438345888</v>
      </c>
      <c r="N67" s="47">
        <f>RTD*ASIN(SIN(Dec*DTR)*SIN(lat*DTR)+COS(Dec*DTR)*COS(X!E67*DTR)*COS(lat*DTR))</f>
        <v>21.98202633822461</v>
      </c>
      <c r="O67" s="47">
        <f>RTD*ASIN(SIN(Dec*DTR)*SIN(lat*DTR)+COS(Dec*DTR)*COS(X!F67*DTR)*COS(lat*DTR))</f>
        <v>-9.002848893330565</v>
      </c>
      <c r="P67" s="55">
        <f>RTD*ASIN(SIN(Dec*DTR)*SIN(lat*DTR)+COS(Dec*DTR)*COS(X!G67*DTR)*COS(lat*DTR))</f>
        <v>-11.640636505595282</v>
      </c>
    </row>
    <row r="68" spans="1:16" ht="12.75">
      <c r="A68" s="64" t="s">
        <v>146</v>
      </c>
      <c r="B68" s="41">
        <v>3</v>
      </c>
      <c r="C68" s="42" t="s">
        <v>168</v>
      </c>
      <c r="D68" s="42" t="s">
        <v>168</v>
      </c>
      <c r="E68" s="42">
        <v>0.10555555555555556</v>
      </c>
      <c r="F68" s="42" t="s">
        <v>168</v>
      </c>
      <c r="G68" s="42" t="s">
        <v>168</v>
      </c>
      <c r="H68" s="43">
        <v>989.3</v>
      </c>
      <c r="I68" s="44">
        <v>6.289</v>
      </c>
      <c r="J68" s="45">
        <v>23.16</v>
      </c>
      <c r="K68" s="65">
        <v>18.182</v>
      </c>
      <c r="L68" s="56" t="s">
        <v>168</v>
      </c>
      <c r="M68" s="48" t="s">
        <v>168</v>
      </c>
      <c r="N68" s="47">
        <f>RTD*ASIN(SIN(Dec*DTR)*SIN(lat*DTR)+COS(Dec*DTR)*COS(X!E68*DTR)*COS(lat*DTR))</f>
        <v>-17.181021100448348</v>
      </c>
      <c r="O68" s="48" t="s">
        <v>168</v>
      </c>
      <c r="P68" s="57" t="s">
        <v>168</v>
      </c>
    </row>
    <row r="69" spans="1:16" ht="12.75">
      <c r="A69" s="64" t="s">
        <v>147</v>
      </c>
      <c r="B69" s="41">
        <v>5</v>
      </c>
      <c r="C69" s="42">
        <v>0.642361111111111</v>
      </c>
      <c r="D69" s="42">
        <v>0.6527777777777778</v>
      </c>
      <c r="E69" s="42">
        <v>0.8069444444444445</v>
      </c>
      <c r="F69" s="42">
        <v>0.9618055555555555</v>
      </c>
      <c r="G69" s="42">
        <v>0.9722222222222222</v>
      </c>
      <c r="H69" s="43">
        <v>215.2</v>
      </c>
      <c r="I69" s="44">
        <v>6.133</v>
      </c>
      <c r="J69" s="45">
        <v>23.21</v>
      </c>
      <c r="K69" s="65">
        <v>18.036</v>
      </c>
      <c r="L69" s="54">
        <f>RTD*ASIN(SIN(Dec*DTR)*SIN(lat*DTR)+COS(Dec*DTR)*COS(X!C69*DTR)*COS(lat*DTR))</f>
        <v>63.17050016837481</v>
      </c>
      <c r="M69" s="47">
        <f>RTD*ASIN(SIN(Dec*DTR)*SIN(lat*DTR)+COS(Dec*DTR)*COS(X!D69*DTR)*COS(lat*DTR))</f>
        <v>65.4619005711584</v>
      </c>
      <c r="N69" s="47">
        <f>RTD*ASIN(SIN(Dec*DTR)*SIN(lat*DTR)+COS(Dec*DTR)*COS(X!E69*DTR)*COS(lat*DTR))</f>
        <v>55.843445147736446</v>
      </c>
      <c r="O69" s="47">
        <f>RTD*ASIN(SIN(Dec*DTR)*SIN(lat*DTR)+COS(Dec*DTR)*COS(X!F69*DTR)*COS(lat*DTR))</f>
        <v>14.336930925726822</v>
      </c>
      <c r="P69" s="55">
        <f>RTD*ASIN(SIN(Dec*DTR)*SIN(lat*DTR)+COS(Dec*DTR)*COS(X!G69*DTR)*COS(lat*DTR))</f>
        <v>11.659104594866527</v>
      </c>
    </row>
    <row r="70" spans="1:16" ht="12.75">
      <c r="A70" s="64" t="s">
        <v>148</v>
      </c>
      <c r="B70" s="41">
        <v>6</v>
      </c>
      <c r="C70" s="42">
        <v>0.5395833333333333</v>
      </c>
      <c r="D70" s="42">
        <v>0.55</v>
      </c>
      <c r="E70" s="42">
        <v>0.7090277777777777</v>
      </c>
      <c r="F70" s="42">
        <v>0.8680555555555555</v>
      </c>
      <c r="G70" s="42">
        <v>0.8784722222222222</v>
      </c>
      <c r="H70" s="43">
        <v>41.1</v>
      </c>
      <c r="I70" s="44">
        <v>18.237</v>
      </c>
      <c r="J70" s="45">
        <v>-23.16</v>
      </c>
      <c r="K70" s="65">
        <v>6.29</v>
      </c>
      <c r="L70" s="54">
        <f>RTD*ASIN(SIN(Dec*DTR)*SIN(lat*DTR)+COS(Dec*DTR)*COS(X!C70*DTR)*COS(lat*DTR))</f>
        <v>5.891309589762187</v>
      </c>
      <c r="M70" s="47">
        <f>RTD*ASIN(SIN(Dec*DTR)*SIN(lat*DTR)+COS(Dec*DTR)*COS(X!D70*DTR)*COS(lat*DTR))</f>
        <v>8.101548524275412</v>
      </c>
      <c r="N70" s="47">
        <f>RTD*ASIN(SIN(Dec*DTR)*SIN(lat*DTR)+COS(Dec*DTR)*COS(X!E70*DTR)*COS(lat*DTR))</f>
        <v>26.095149913095362</v>
      </c>
      <c r="O70" s="47">
        <f>RTD*ASIN(SIN(Dec*DTR)*SIN(lat*DTR)+COS(Dec*DTR)*COS(X!F70*DTR)*COS(lat*DTR))</f>
        <v>5.7073477890202176</v>
      </c>
      <c r="P70" s="55">
        <f>RTD*ASIN(SIN(Dec*DTR)*SIN(lat*DTR)+COS(Dec*DTR)*COS(X!G70*DTR)*COS(lat*DTR))</f>
        <v>3.411389590435298</v>
      </c>
    </row>
    <row r="71" spans="1:16" ht="13.5" thickBot="1">
      <c r="A71" s="66" t="s">
        <v>149</v>
      </c>
      <c r="B71" s="67">
        <v>5</v>
      </c>
      <c r="C71" s="68">
        <v>0.7236111111111111</v>
      </c>
      <c r="D71" s="68">
        <v>0.7340277777777778</v>
      </c>
      <c r="E71" s="68">
        <v>0.8895833333333334</v>
      </c>
      <c r="F71" s="68">
        <v>0.04583333333333334</v>
      </c>
      <c r="G71" s="68">
        <v>0.05625</v>
      </c>
      <c r="H71" s="69">
        <v>175.2</v>
      </c>
      <c r="I71" s="70">
        <v>6.3</v>
      </c>
      <c r="J71" s="71">
        <v>23.13</v>
      </c>
      <c r="K71" s="72">
        <v>18.184</v>
      </c>
      <c r="L71" s="58">
        <f>RTD*ASIN(SIN(Dec*DTR)*SIN(lat*DTR)+COS(Dec*DTR)*COS(X!C71*DTR)*COS(lat*DTR))</f>
        <v>71.96589383353596</v>
      </c>
      <c r="M71" s="59">
        <f>RTD*ASIN(SIN(Dec*DTR)*SIN(lat*DTR)+COS(Dec*DTR)*COS(X!D71*DTR)*COS(lat*DTR))</f>
        <v>71.01710506245051</v>
      </c>
      <c r="N71" s="59">
        <f>RTD*ASIN(SIN(Dec*DTR)*SIN(lat*DTR)+COS(Dec*DTR)*COS(X!E71*DTR)*COS(lat*DTR))</f>
        <v>33.80679104248786</v>
      </c>
      <c r="O71" s="59">
        <f>RTD*ASIN(SIN(Dec*DTR)*SIN(lat*DTR)+COS(Dec*DTR)*COS(X!F71*DTR)*COS(lat*DTR))</f>
        <v>-5.742666139423637</v>
      </c>
      <c r="P71" s="60">
        <f>RTD*ASIN(SIN(Dec*DTR)*SIN(lat*DTR)+COS(Dec*DTR)*COS(X!G71*DTR)*COS(lat*DTR))</f>
        <v>-7.95980576259397</v>
      </c>
    </row>
    <row r="73" ht="12.75">
      <c r="A73" s="1" t="s">
        <v>85</v>
      </c>
    </row>
    <row r="74" ht="12.75">
      <c r="A74" s="1" t="s">
        <v>2</v>
      </c>
    </row>
    <row r="75" ht="12.75">
      <c r="A75" s="1" t="s">
        <v>86</v>
      </c>
    </row>
  </sheetData>
  <sheetProtection sheet="1" objects="1" scenarios="1"/>
  <mergeCells count="1">
    <mergeCell ref="C15:J19"/>
  </mergeCells>
  <conditionalFormatting sqref="N29:N71 L69:M71 L29:M57 O29:P57 O59:O64 M59:M64 L59:L67 M66:M67 O66:O67 P59:P67 O69:P71">
    <cfRule type="cellIs" priority="1" dxfId="0" operator="greaterThan" stopIfTrue="1">
      <formula>0</formula>
    </cfRule>
    <cfRule type="cellIs" priority="2" dxfId="1" operator="lessThan" stopIfTrue="1">
      <formula>0</formula>
    </cfRule>
  </conditionalFormatting>
  <hyperlinks>
    <hyperlink ref="C21" r:id="rId1" display="http://sunearth.gsfc.nasa.gov/eclipse/transit/catalog/Tcatkey.html"/>
  </hyperlinks>
  <printOptions/>
  <pageMargins left="0.75" right="0.75" top="1" bottom="1" header="0.5" footer="0.5"/>
  <pageSetup fitToHeight="1" fitToWidth="1" orientation="portrait" paperSize="9" scale="58"/>
  <drawing r:id="rId2"/>
</worksheet>
</file>

<file path=xl/worksheets/sheet2.xml><?xml version="1.0" encoding="utf-8"?>
<worksheet xmlns="http://schemas.openxmlformats.org/spreadsheetml/2006/main" xmlns:r="http://schemas.openxmlformats.org/officeDocument/2006/relationships">
  <dimension ref="A1:M71"/>
  <sheetViews>
    <sheetView workbookViewId="0" topLeftCell="A1">
      <selection activeCell="L6" sqref="L6"/>
    </sheetView>
  </sheetViews>
  <sheetFormatPr defaultColWidth="11.00390625" defaultRowHeight="12"/>
  <cols>
    <col min="1" max="1" width="11.625" style="89" customWidth="1"/>
    <col min="2" max="2" width="10.50390625" style="89" customWidth="1"/>
    <col min="3" max="4" width="11.625" style="89" customWidth="1"/>
    <col min="5" max="5" width="11.125" style="89" customWidth="1"/>
    <col min="6" max="6" width="10.875" style="89" customWidth="1"/>
    <col min="7" max="7" width="10.125" style="89" customWidth="1"/>
    <col min="8" max="8" width="10.50390625" style="89" customWidth="1"/>
    <col min="9" max="16384" width="10.875" style="89" customWidth="1"/>
  </cols>
  <sheetData>
    <row r="1" ht="12.75">
      <c r="A1" s="90" t="s">
        <v>3</v>
      </c>
    </row>
    <row r="3" ht="13.5" thickBot="1">
      <c r="A3" s="90" t="s">
        <v>4</v>
      </c>
    </row>
    <row r="4" spans="1:13" ht="12.75">
      <c r="A4" s="76" t="s">
        <v>175</v>
      </c>
      <c r="B4" s="76" t="s">
        <v>5</v>
      </c>
      <c r="C4" s="76" t="s">
        <v>6</v>
      </c>
      <c r="D4" s="76" t="s">
        <v>7</v>
      </c>
      <c r="E4" s="76" t="s">
        <v>8</v>
      </c>
      <c r="F4" s="76" t="s">
        <v>176</v>
      </c>
      <c r="G4" s="76" t="s">
        <v>177</v>
      </c>
      <c r="H4" s="76" t="s">
        <v>9</v>
      </c>
      <c r="I4" s="76" t="s">
        <v>10</v>
      </c>
      <c r="J4" s="76" t="s">
        <v>179</v>
      </c>
      <c r="K4" s="76" t="s">
        <v>178</v>
      </c>
      <c r="L4" s="76"/>
      <c r="M4" s="76"/>
    </row>
    <row r="5" spans="1:13" ht="12.75">
      <c r="A5" s="77">
        <v>33.733</v>
      </c>
      <c r="B5" s="77">
        <v>33.52</v>
      </c>
      <c r="C5" s="77">
        <v>43.6</v>
      </c>
      <c r="D5" s="77">
        <v>42.35</v>
      </c>
      <c r="E5" s="77">
        <v>41.48</v>
      </c>
      <c r="F5" s="77">
        <v>41.85</v>
      </c>
      <c r="G5" s="77">
        <v>39.733</v>
      </c>
      <c r="H5" s="77">
        <v>42.33</v>
      </c>
      <c r="I5" s="77">
        <v>41.77</v>
      </c>
      <c r="J5" s="77">
        <v>21.3</v>
      </c>
      <c r="K5" s="77">
        <v>29.75</v>
      </c>
      <c r="L5" s="77"/>
      <c r="M5" s="77"/>
    </row>
    <row r="6" spans="1:13" ht="13.5" thickBot="1">
      <c r="A6" s="78">
        <v>-84.383</v>
      </c>
      <c r="B6" s="78">
        <v>-86.8</v>
      </c>
      <c r="C6" s="78">
        <v>-116.2</v>
      </c>
      <c r="D6" s="78">
        <v>-71.05</v>
      </c>
      <c r="E6" s="78">
        <v>-81.68</v>
      </c>
      <c r="F6" s="78">
        <v>-87.65</v>
      </c>
      <c r="G6" s="78">
        <v>-104.983</v>
      </c>
      <c r="H6" s="78">
        <v>-83.05</v>
      </c>
      <c r="I6" s="78">
        <v>-72.68</v>
      </c>
      <c r="J6" s="78">
        <v>-157.51</v>
      </c>
      <c r="K6" s="78">
        <v>-95.35</v>
      </c>
      <c r="L6" s="78"/>
      <c r="M6" s="78"/>
    </row>
    <row r="8" ht="13.5" thickBot="1">
      <c r="A8" s="90" t="s">
        <v>11</v>
      </c>
    </row>
    <row r="9" spans="1:13" ht="12.75">
      <c r="A9" s="76" t="s">
        <v>12</v>
      </c>
      <c r="B9" s="76" t="s">
        <v>13</v>
      </c>
      <c r="C9" s="76" t="s">
        <v>180</v>
      </c>
      <c r="D9" s="76" t="s">
        <v>14</v>
      </c>
      <c r="E9" s="76" t="s">
        <v>77</v>
      </c>
      <c r="F9" s="76" t="s">
        <v>15</v>
      </c>
      <c r="G9" s="76" t="s">
        <v>77</v>
      </c>
      <c r="H9" s="76" t="s">
        <v>174</v>
      </c>
      <c r="I9" s="76" t="s">
        <v>16</v>
      </c>
      <c r="J9" s="76" t="s">
        <v>181</v>
      </c>
      <c r="K9" s="76" t="s">
        <v>182</v>
      </c>
      <c r="L9" s="76" t="s">
        <v>1</v>
      </c>
      <c r="M9" s="76"/>
    </row>
    <row r="10" spans="1:13" ht="12.75">
      <c r="A10" s="77">
        <v>39.08</v>
      </c>
      <c r="B10" s="77">
        <v>40.8</v>
      </c>
      <c r="C10" s="77">
        <v>34.05</v>
      </c>
      <c r="D10" s="77">
        <v>38.25</v>
      </c>
      <c r="E10" s="77">
        <v>25.767</v>
      </c>
      <c r="F10" s="77">
        <v>44.97</v>
      </c>
      <c r="G10" s="77">
        <v>25.767</v>
      </c>
      <c r="H10" s="77">
        <v>40.717</v>
      </c>
      <c r="I10" s="77">
        <v>35.47</v>
      </c>
      <c r="J10" s="77">
        <v>39.95</v>
      </c>
      <c r="K10" s="77">
        <v>33.433</v>
      </c>
      <c r="L10" s="77">
        <v>45.517</v>
      </c>
      <c r="M10" s="77"/>
    </row>
    <row r="11" spans="1:13" ht="13.5" thickBot="1">
      <c r="A11" s="78">
        <v>-94.57</v>
      </c>
      <c r="B11" s="78">
        <v>-96.67</v>
      </c>
      <c r="C11" s="78">
        <v>-118.233</v>
      </c>
      <c r="D11" s="78">
        <v>-85.75</v>
      </c>
      <c r="E11" s="78">
        <v>-80.183</v>
      </c>
      <c r="F11" s="78">
        <v>-93.25</v>
      </c>
      <c r="G11" s="78">
        <v>-80.183</v>
      </c>
      <c r="H11" s="78">
        <v>-74.017</v>
      </c>
      <c r="I11" s="78">
        <v>-97.5</v>
      </c>
      <c r="J11" s="78">
        <v>-75.15</v>
      </c>
      <c r="K11" s="78">
        <v>-112.067</v>
      </c>
      <c r="L11" s="78">
        <v>-122.667</v>
      </c>
      <c r="M11" s="78"/>
    </row>
    <row r="13" ht="13.5" thickBot="1">
      <c r="A13" s="90" t="s">
        <v>17</v>
      </c>
    </row>
    <row r="14" spans="1:13" ht="12.75">
      <c r="A14" s="76" t="s">
        <v>18</v>
      </c>
      <c r="B14" s="76" t="s">
        <v>19</v>
      </c>
      <c r="C14" s="76" t="s">
        <v>20</v>
      </c>
      <c r="D14" s="76" t="s">
        <v>75</v>
      </c>
      <c r="E14" s="76" t="s">
        <v>21</v>
      </c>
      <c r="F14" s="76" t="s">
        <v>76</v>
      </c>
      <c r="G14" s="76"/>
      <c r="H14" s="76"/>
      <c r="I14" s="76"/>
      <c r="J14" s="76"/>
      <c r="K14" s="76"/>
      <c r="L14" s="76"/>
      <c r="M14" s="76"/>
    </row>
    <row r="15" spans="1:13" ht="12.75">
      <c r="A15" s="77">
        <v>37.55</v>
      </c>
      <c r="B15" s="77">
        <v>40.75</v>
      </c>
      <c r="C15" s="77">
        <v>32.7</v>
      </c>
      <c r="D15" s="77">
        <v>37.767</v>
      </c>
      <c r="E15" s="77">
        <v>47.6</v>
      </c>
      <c r="F15" s="77">
        <v>38.883</v>
      </c>
      <c r="G15" s="77"/>
      <c r="H15" s="77"/>
      <c r="I15" s="77"/>
      <c r="J15" s="77"/>
      <c r="K15" s="77"/>
      <c r="L15" s="77"/>
      <c r="M15" s="77"/>
    </row>
    <row r="16" spans="1:13" ht="13.5" thickBot="1">
      <c r="A16" s="78">
        <v>-77.45</v>
      </c>
      <c r="B16" s="78">
        <v>-111.88</v>
      </c>
      <c r="C16" s="78">
        <v>-117.15</v>
      </c>
      <c r="D16" s="78">
        <v>-122.417</v>
      </c>
      <c r="E16" s="78">
        <v>-122.32</v>
      </c>
      <c r="F16" s="78">
        <v>-77.033</v>
      </c>
      <c r="G16" s="78"/>
      <c r="H16" s="78"/>
      <c r="I16" s="78"/>
      <c r="J16" s="78"/>
      <c r="K16" s="78"/>
      <c r="L16" s="78"/>
      <c r="M16" s="78"/>
    </row>
    <row r="18" ht="13.5" thickBot="1">
      <c r="A18" s="90" t="s">
        <v>22</v>
      </c>
    </row>
    <row r="19" spans="1:13" ht="12.75">
      <c r="A19" s="76" t="s">
        <v>23</v>
      </c>
      <c r="B19" s="76" t="s">
        <v>24</v>
      </c>
      <c r="C19" s="76" t="s">
        <v>25</v>
      </c>
      <c r="D19" s="76" t="s">
        <v>26</v>
      </c>
      <c r="E19" s="76"/>
      <c r="F19" s="76"/>
      <c r="G19" s="76"/>
      <c r="H19" s="76"/>
      <c r="I19" s="76"/>
      <c r="J19" s="76"/>
      <c r="K19" s="76"/>
      <c r="L19" s="76"/>
      <c r="M19" s="76"/>
    </row>
    <row r="20" spans="1:13" ht="12.75">
      <c r="A20" s="77">
        <v>45.42</v>
      </c>
      <c r="B20" s="77">
        <v>46.82</v>
      </c>
      <c r="C20" s="77">
        <v>43.65</v>
      </c>
      <c r="D20" s="77">
        <v>49.27</v>
      </c>
      <c r="E20" s="77"/>
      <c r="F20" s="77"/>
      <c r="G20" s="77"/>
      <c r="H20" s="77"/>
      <c r="I20" s="77"/>
      <c r="J20" s="77"/>
      <c r="K20" s="77"/>
      <c r="L20" s="77"/>
      <c r="M20" s="77"/>
    </row>
    <row r="21" spans="1:13" ht="13.5" thickBot="1">
      <c r="A21" s="78">
        <v>-75.7</v>
      </c>
      <c r="B21" s="78">
        <v>-71.23</v>
      </c>
      <c r="C21" s="78">
        <v>-79.38</v>
      </c>
      <c r="D21" s="78">
        <v>-123.12</v>
      </c>
      <c r="E21" s="78"/>
      <c r="F21" s="78"/>
      <c r="G21" s="78"/>
      <c r="H21" s="78"/>
      <c r="I21" s="78"/>
      <c r="J21" s="78"/>
      <c r="K21" s="78"/>
      <c r="L21" s="78"/>
      <c r="M21" s="78"/>
    </row>
    <row r="23" ht="13.5" thickBot="1">
      <c r="A23" s="90" t="s">
        <v>28</v>
      </c>
    </row>
    <row r="24" spans="1:13" ht="12.75">
      <c r="A24" s="76" t="s">
        <v>29</v>
      </c>
      <c r="B24" s="76" t="s">
        <v>30</v>
      </c>
      <c r="C24" s="76" t="s">
        <v>31</v>
      </c>
      <c r="D24" s="76"/>
      <c r="E24" s="76"/>
      <c r="F24" s="76"/>
      <c r="G24" s="76"/>
      <c r="H24" s="76"/>
      <c r="I24" s="76"/>
      <c r="J24" s="76"/>
      <c r="K24" s="76"/>
      <c r="L24" s="76"/>
      <c r="M24" s="76"/>
    </row>
    <row r="25" spans="1:13" ht="12.75">
      <c r="A25" s="77">
        <v>19.4</v>
      </c>
      <c r="B25" s="77">
        <v>9.93</v>
      </c>
      <c r="C25" s="77">
        <v>18.47</v>
      </c>
      <c r="D25" s="77"/>
      <c r="E25" s="77"/>
      <c r="F25" s="77"/>
      <c r="G25" s="77"/>
      <c r="H25" s="77"/>
      <c r="I25" s="77"/>
      <c r="J25" s="77"/>
      <c r="K25" s="77"/>
      <c r="L25" s="77"/>
      <c r="M25" s="77"/>
    </row>
    <row r="26" spans="1:13" ht="13.5" thickBot="1">
      <c r="A26" s="78">
        <v>-99.15</v>
      </c>
      <c r="B26" s="78">
        <v>-84.08</v>
      </c>
      <c r="C26" s="78">
        <v>-66.12</v>
      </c>
      <c r="D26" s="78"/>
      <c r="E26" s="78"/>
      <c r="F26" s="78"/>
      <c r="G26" s="78"/>
      <c r="H26" s="78"/>
      <c r="I26" s="78"/>
      <c r="J26" s="78"/>
      <c r="K26" s="78"/>
      <c r="L26" s="78"/>
      <c r="M26" s="78"/>
    </row>
    <row r="28" ht="13.5" thickBot="1">
      <c r="A28" s="90" t="s">
        <v>32</v>
      </c>
    </row>
    <row r="29" spans="1:13" ht="12.75">
      <c r="A29" s="76" t="s">
        <v>33</v>
      </c>
      <c r="B29" s="76" t="s">
        <v>34</v>
      </c>
      <c r="C29" s="76" t="s">
        <v>35</v>
      </c>
      <c r="D29" s="76" t="s">
        <v>36</v>
      </c>
      <c r="E29" s="76"/>
      <c r="F29" s="76"/>
      <c r="G29" s="76"/>
      <c r="H29" s="76"/>
      <c r="I29" s="76"/>
      <c r="J29" s="76"/>
      <c r="K29" s="76"/>
      <c r="L29" s="76"/>
      <c r="M29" s="76"/>
    </row>
    <row r="30" spans="1:13" ht="12.75">
      <c r="A30" s="77">
        <v>-34.6</v>
      </c>
      <c r="B30" s="77">
        <v>-16.5</v>
      </c>
      <c r="C30" s="77">
        <v>-0.22</v>
      </c>
      <c r="D30" s="77">
        <v>-33.45</v>
      </c>
      <c r="E30" s="77"/>
      <c r="F30" s="77"/>
      <c r="G30" s="77"/>
      <c r="H30" s="77"/>
      <c r="I30" s="77"/>
      <c r="J30" s="77"/>
      <c r="K30" s="77"/>
      <c r="L30" s="77"/>
      <c r="M30" s="77"/>
    </row>
    <row r="31" spans="1:13" ht="13.5" thickBot="1">
      <c r="A31" s="78">
        <v>-58.45</v>
      </c>
      <c r="B31" s="78">
        <v>-68.15</v>
      </c>
      <c r="C31" s="78">
        <v>-78.5</v>
      </c>
      <c r="D31" s="78">
        <v>-70.67</v>
      </c>
      <c r="E31" s="78"/>
      <c r="F31" s="78"/>
      <c r="G31" s="78"/>
      <c r="H31" s="78"/>
      <c r="I31" s="78"/>
      <c r="J31" s="78"/>
      <c r="K31" s="78"/>
      <c r="L31" s="78"/>
      <c r="M31" s="78"/>
    </row>
    <row r="33" ht="13.5" thickBot="1">
      <c r="A33" s="90" t="s">
        <v>37</v>
      </c>
    </row>
    <row r="34" spans="1:13" ht="12.75">
      <c r="A34" s="76" t="s">
        <v>38</v>
      </c>
      <c r="B34" s="76" t="s">
        <v>39</v>
      </c>
      <c r="C34" s="76"/>
      <c r="D34" s="76"/>
      <c r="E34" s="76"/>
      <c r="F34" s="76"/>
      <c r="G34" s="76"/>
      <c r="H34" s="76"/>
      <c r="I34" s="76"/>
      <c r="J34" s="76"/>
      <c r="K34" s="76"/>
      <c r="L34" s="76"/>
      <c r="M34" s="76"/>
    </row>
    <row r="35" spans="1:13" ht="12.75">
      <c r="A35" s="77">
        <v>64.15</v>
      </c>
      <c r="B35" s="77">
        <v>28.42</v>
      </c>
      <c r="C35" s="77"/>
      <c r="D35" s="77"/>
      <c r="E35" s="77"/>
      <c r="F35" s="77"/>
      <c r="G35" s="77"/>
      <c r="H35" s="77"/>
      <c r="I35" s="77"/>
      <c r="J35" s="77"/>
      <c r="K35" s="77"/>
      <c r="L35" s="77"/>
      <c r="M35" s="77"/>
    </row>
    <row r="36" spans="1:13" ht="13.5" thickBot="1">
      <c r="A36" s="78">
        <v>-21.82</v>
      </c>
      <c r="B36" s="78">
        <v>-16.27</v>
      </c>
      <c r="C36" s="78"/>
      <c r="D36" s="78"/>
      <c r="E36" s="78"/>
      <c r="F36" s="78"/>
      <c r="G36" s="78"/>
      <c r="H36" s="78"/>
      <c r="I36" s="78"/>
      <c r="J36" s="78"/>
      <c r="K36" s="78"/>
      <c r="L36" s="78"/>
      <c r="M36" s="78"/>
    </row>
    <row r="38" ht="13.5" thickBot="1">
      <c r="A38" s="90" t="s">
        <v>40</v>
      </c>
    </row>
    <row r="39" spans="1:13" ht="12.75">
      <c r="A39" s="76" t="s">
        <v>80</v>
      </c>
      <c r="B39" s="76" t="s">
        <v>41</v>
      </c>
      <c r="C39" s="76" t="s">
        <v>42</v>
      </c>
      <c r="D39" s="76" t="s">
        <v>43</v>
      </c>
      <c r="E39" s="76" t="s">
        <v>44</v>
      </c>
      <c r="F39" s="76" t="s">
        <v>78</v>
      </c>
      <c r="G39" s="76" t="s">
        <v>45</v>
      </c>
      <c r="H39" s="76" t="s">
        <v>92</v>
      </c>
      <c r="I39" s="76" t="s">
        <v>81</v>
      </c>
      <c r="J39" s="76" t="s">
        <v>78</v>
      </c>
      <c r="K39" s="76" t="s">
        <v>93</v>
      </c>
      <c r="L39" s="76"/>
      <c r="M39" s="76"/>
    </row>
    <row r="40" spans="1:13" ht="12.75">
      <c r="A40" s="77">
        <v>37.967</v>
      </c>
      <c r="B40" s="77">
        <v>52.5</v>
      </c>
      <c r="C40" s="77">
        <v>46.95</v>
      </c>
      <c r="D40" s="77">
        <v>55.67</v>
      </c>
      <c r="E40" s="77">
        <v>53.67</v>
      </c>
      <c r="F40" s="77">
        <v>51.5</v>
      </c>
      <c r="G40" s="77">
        <v>40.4</v>
      </c>
      <c r="H40" s="77">
        <v>41.9</v>
      </c>
      <c r="I40" s="77">
        <v>61.167</v>
      </c>
      <c r="J40" s="77">
        <v>51.5</v>
      </c>
      <c r="K40" s="77">
        <v>48.133</v>
      </c>
      <c r="L40" s="77"/>
      <c r="M40" s="77"/>
    </row>
    <row r="41" spans="1:13" ht="13.5" thickBot="1">
      <c r="A41" s="78">
        <v>23.717</v>
      </c>
      <c r="B41" s="78">
        <v>13.37</v>
      </c>
      <c r="C41" s="78">
        <v>7.43</v>
      </c>
      <c r="D41" s="78">
        <v>12.58</v>
      </c>
      <c r="E41" s="78">
        <v>-6.25</v>
      </c>
      <c r="F41" s="78">
        <v>-0.167</v>
      </c>
      <c r="G41" s="78">
        <v>-3.68</v>
      </c>
      <c r="H41" s="78">
        <v>12.483</v>
      </c>
      <c r="I41" s="78">
        <v>24.967</v>
      </c>
      <c r="J41" s="78">
        <v>-0.167</v>
      </c>
      <c r="K41" s="78">
        <v>11.567</v>
      </c>
      <c r="L41" s="78"/>
      <c r="M41" s="78"/>
    </row>
    <row r="43" spans="1:7" ht="13.5" thickBot="1">
      <c r="A43" s="90" t="s">
        <v>46</v>
      </c>
      <c r="G43" s="90" t="s">
        <v>47</v>
      </c>
    </row>
    <row r="44" spans="1:13" ht="12.75">
      <c r="A44" s="76" t="s">
        <v>79</v>
      </c>
      <c r="B44" s="76" t="s">
        <v>92</v>
      </c>
      <c r="C44" s="76" t="s">
        <v>48</v>
      </c>
      <c r="D44" s="76"/>
      <c r="E44" s="76"/>
      <c r="F44" s="76"/>
      <c r="G44" s="76" t="s">
        <v>49</v>
      </c>
      <c r="H44" s="76" t="s">
        <v>50</v>
      </c>
      <c r="I44" s="76"/>
      <c r="J44" s="76"/>
      <c r="K44" s="76"/>
      <c r="L44" s="76"/>
      <c r="M44" s="76"/>
    </row>
    <row r="45" spans="1:13" ht="12.75">
      <c r="A45" s="77">
        <v>48.867</v>
      </c>
      <c r="B45" s="77">
        <v>41.9</v>
      </c>
      <c r="C45" s="77">
        <v>48.22</v>
      </c>
      <c r="D45" s="77"/>
      <c r="E45" s="77"/>
      <c r="F45" s="77"/>
      <c r="G45" s="77">
        <v>55.75</v>
      </c>
      <c r="H45" s="77">
        <v>59.92</v>
      </c>
      <c r="I45" s="77"/>
      <c r="J45" s="77"/>
      <c r="K45" s="77"/>
      <c r="L45" s="77"/>
      <c r="M45" s="77"/>
    </row>
    <row r="46" spans="1:13" ht="13.5" thickBot="1">
      <c r="A46" s="78">
        <v>2.333</v>
      </c>
      <c r="B46" s="78">
        <v>12.483</v>
      </c>
      <c r="C46" s="78">
        <v>16.33</v>
      </c>
      <c r="D46" s="78"/>
      <c r="E46" s="78"/>
      <c r="F46" s="78"/>
      <c r="G46" s="78">
        <v>37.58</v>
      </c>
      <c r="H46" s="78">
        <v>30.25</v>
      </c>
      <c r="I46" s="78"/>
      <c r="J46" s="78"/>
      <c r="K46" s="78"/>
      <c r="L46" s="78"/>
      <c r="M46" s="78"/>
    </row>
    <row r="48" ht="13.5" thickBot="1">
      <c r="A48" s="90" t="s">
        <v>51</v>
      </c>
    </row>
    <row r="49" spans="1:13" ht="12.75">
      <c r="A49" s="76" t="s">
        <v>52</v>
      </c>
      <c r="B49" s="76" t="s">
        <v>53</v>
      </c>
      <c r="C49" s="76" t="s">
        <v>54</v>
      </c>
      <c r="D49" s="76" t="s">
        <v>55</v>
      </c>
      <c r="E49" s="76" t="s">
        <v>56</v>
      </c>
      <c r="F49" s="76" t="s">
        <v>57</v>
      </c>
      <c r="G49" s="76"/>
      <c r="H49" s="76"/>
      <c r="I49" s="76"/>
      <c r="J49" s="76"/>
      <c r="K49" s="76"/>
      <c r="L49" s="76"/>
      <c r="M49" s="76"/>
    </row>
    <row r="50" spans="1:13" ht="12.75">
      <c r="A50" s="77">
        <v>9.03</v>
      </c>
      <c r="B50" s="77">
        <v>30.05</v>
      </c>
      <c r="C50" s="77">
        <v>-33.92</v>
      </c>
      <c r="D50" s="77">
        <v>-26.25</v>
      </c>
      <c r="E50" s="77">
        <v>-17.83</v>
      </c>
      <c r="F50" s="77">
        <v>-1.28</v>
      </c>
      <c r="G50" s="77"/>
      <c r="H50" s="77"/>
      <c r="I50" s="77"/>
      <c r="J50" s="77"/>
      <c r="K50" s="77"/>
      <c r="L50" s="77"/>
      <c r="M50" s="77"/>
    </row>
    <row r="51" spans="1:13" ht="13.5" thickBot="1">
      <c r="A51" s="78">
        <v>38.7</v>
      </c>
      <c r="B51" s="78">
        <v>31.25</v>
      </c>
      <c r="C51" s="78">
        <v>18.37</v>
      </c>
      <c r="D51" s="78">
        <v>28</v>
      </c>
      <c r="E51" s="78">
        <v>31.05</v>
      </c>
      <c r="F51" s="78">
        <v>36.82</v>
      </c>
      <c r="G51" s="78"/>
      <c r="H51" s="78"/>
      <c r="I51" s="78"/>
      <c r="J51" s="78"/>
      <c r="K51" s="78"/>
      <c r="L51" s="78"/>
      <c r="M51" s="78"/>
    </row>
    <row r="53" ht="13.5" thickBot="1">
      <c r="A53" s="90" t="s">
        <v>58</v>
      </c>
    </row>
    <row r="54" spans="1:13" ht="12.75">
      <c r="A54" s="76" t="s">
        <v>59</v>
      </c>
      <c r="B54" s="76" t="s">
        <v>60</v>
      </c>
      <c r="C54" s="76" t="s">
        <v>61</v>
      </c>
      <c r="D54" s="76" t="s">
        <v>62</v>
      </c>
      <c r="E54" s="76"/>
      <c r="F54" s="76"/>
      <c r="G54" s="76"/>
      <c r="H54" s="76"/>
      <c r="I54" s="76"/>
      <c r="J54" s="76"/>
      <c r="K54" s="76"/>
      <c r="L54" s="76"/>
      <c r="M54" s="76"/>
    </row>
    <row r="55" spans="1:13" ht="12.75">
      <c r="A55" s="77">
        <v>33.35</v>
      </c>
      <c r="B55" s="77">
        <v>32.667</v>
      </c>
      <c r="C55" s="77">
        <v>41.02</v>
      </c>
      <c r="D55" s="77">
        <v>32.07</v>
      </c>
      <c r="E55" s="77"/>
      <c r="F55" s="77"/>
      <c r="G55" s="77"/>
      <c r="H55" s="77"/>
      <c r="I55" s="77"/>
      <c r="J55" s="77"/>
      <c r="K55" s="77"/>
      <c r="L55" s="77"/>
      <c r="M55" s="77"/>
    </row>
    <row r="56" spans="1:13" ht="13.5" thickBot="1">
      <c r="A56" s="78">
        <v>44.42</v>
      </c>
      <c r="B56" s="78">
        <v>51.633</v>
      </c>
      <c r="C56" s="78">
        <v>28.97</v>
      </c>
      <c r="D56" s="78">
        <v>34.77</v>
      </c>
      <c r="E56" s="78"/>
      <c r="F56" s="78"/>
      <c r="G56" s="78"/>
      <c r="H56" s="78"/>
      <c r="I56" s="78"/>
      <c r="J56" s="78"/>
      <c r="K56" s="78"/>
      <c r="L56" s="78"/>
      <c r="M56" s="78"/>
    </row>
    <row r="58" spans="1:7" ht="13.5" thickBot="1">
      <c r="A58" s="90" t="s">
        <v>63</v>
      </c>
      <c r="G58" s="90" t="s">
        <v>64</v>
      </c>
    </row>
    <row r="59" spans="1:13" ht="12.75">
      <c r="A59" s="76" t="s">
        <v>94</v>
      </c>
      <c r="B59" s="76" t="s">
        <v>95</v>
      </c>
      <c r="C59" s="76" t="s">
        <v>65</v>
      </c>
      <c r="D59" s="76" t="s">
        <v>97</v>
      </c>
      <c r="E59" s="76"/>
      <c r="F59" s="76"/>
      <c r="G59" s="76" t="s">
        <v>66</v>
      </c>
      <c r="H59" s="76" t="s">
        <v>67</v>
      </c>
      <c r="I59" s="76" t="s">
        <v>68</v>
      </c>
      <c r="J59" s="76"/>
      <c r="K59" s="76"/>
      <c r="L59" s="76"/>
      <c r="M59" s="76"/>
    </row>
    <row r="60" spans="1:13" ht="12.75">
      <c r="A60" s="77">
        <v>28.667</v>
      </c>
      <c r="B60" s="77">
        <v>22.283</v>
      </c>
      <c r="C60" s="77">
        <v>14.58</v>
      </c>
      <c r="D60" s="77">
        <v>35.7</v>
      </c>
      <c r="E60" s="77"/>
      <c r="F60" s="77"/>
      <c r="G60" s="77">
        <v>39.92</v>
      </c>
      <c r="H60" s="77">
        <v>23.1</v>
      </c>
      <c r="I60" s="77">
        <v>31.23</v>
      </c>
      <c r="J60" s="77"/>
      <c r="K60" s="77"/>
      <c r="L60" s="77"/>
      <c r="M60" s="77"/>
    </row>
    <row r="61" spans="1:13" ht="13.5" thickBot="1">
      <c r="A61" s="78">
        <v>77.217</v>
      </c>
      <c r="B61" s="78">
        <v>114.15</v>
      </c>
      <c r="C61" s="78">
        <v>121</v>
      </c>
      <c r="D61" s="78">
        <v>139.767</v>
      </c>
      <c r="E61" s="78"/>
      <c r="F61" s="78"/>
      <c r="G61" s="78">
        <v>116.42</v>
      </c>
      <c r="H61" s="78">
        <v>113.27</v>
      </c>
      <c r="I61" s="78">
        <v>121.47</v>
      </c>
      <c r="J61" s="78"/>
      <c r="K61" s="78"/>
      <c r="L61" s="78"/>
      <c r="M61" s="78"/>
    </row>
    <row r="63" ht="13.5" thickBot="1">
      <c r="A63" s="90" t="s">
        <v>69</v>
      </c>
    </row>
    <row r="64" spans="1:13" ht="12.75">
      <c r="A64" s="76" t="s">
        <v>70</v>
      </c>
      <c r="B64" s="76" t="s">
        <v>71</v>
      </c>
      <c r="C64" s="76" t="s">
        <v>96</v>
      </c>
      <c r="D64" s="76"/>
      <c r="E64" s="76" t="s">
        <v>72</v>
      </c>
      <c r="F64" s="76" t="s">
        <v>73</v>
      </c>
      <c r="G64" s="76" t="s">
        <v>74</v>
      </c>
      <c r="H64" s="76"/>
      <c r="I64" s="76"/>
      <c r="J64" s="76"/>
      <c r="K64" s="76"/>
      <c r="L64" s="76"/>
      <c r="M64" s="76"/>
    </row>
    <row r="65" spans="1:13" ht="12.75">
      <c r="A65" s="77">
        <v>-36.87</v>
      </c>
      <c r="B65" s="77">
        <v>-31.95</v>
      </c>
      <c r="C65" s="77">
        <v>-33.867</v>
      </c>
      <c r="D65" s="77"/>
      <c r="E65" s="77">
        <v>-6.17</v>
      </c>
      <c r="F65" s="77">
        <v>-17.53</v>
      </c>
      <c r="G65" s="77">
        <v>19.82</v>
      </c>
      <c r="H65" s="77"/>
      <c r="I65" s="77"/>
      <c r="J65" s="77"/>
      <c r="K65" s="77"/>
      <c r="L65" s="77"/>
      <c r="M65" s="77"/>
    </row>
    <row r="66" spans="1:13" ht="13.5" thickBot="1">
      <c r="A66" s="78">
        <v>174.77</v>
      </c>
      <c r="B66" s="78">
        <v>115.85</v>
      </c>
      <c r="C66" s="78">
        <v>151.217</v>
      </c>
      <c r="D66" s="78"/>
      <c r="E66" s="78">
        <v>106.8</v>
      </c>
      <c r="F66" s="78">
        <v>-149.57</v>
      </c>
      <c r="G66" s="78">
        <v>-155.48</v>
      </c>
      <c r="H66" s="78"/>
      <c r="I66" s="78"/>
      <c r="J66" s="78"/>
      <c r="K66" s="78"/>
      <c r="L66" s="78"/>
      <c r="M66" s="78"/>
    </row>
    <row r="68" ht="13.5" thickBot="1"/>
    <row r="69" spans="1:13" ht="12.75">
      <c r="A69" s="76"/>
      <c r="B69" s="76"/>
      <c r="C69" s="76"/>
      <c r="D69" s="76"/>
      <c r="E69" s="76"/>
      <c r="F69" s="76"/>
      <c r="G69" s="76"/>
      <c r="H69" s="76"/>
      <c r="I69" s="76"/>
      <c r="J69" s="76"/>
      <c r="K69" s="76"/>
      <c r="L69" s="76"/>
      <c r="M69" s="76"/>
    </row>
    <row r="70" spans="1:13" ht="12.75">
      <c r="A70" s="77"/>
      <c r="B70" s="77"/>
      <c r="C70" s="77"/>
      <c r="D70" s="77"/>
      <c r="E70" s="77"/>
      <c r="F70" s="77"/>
      <c r="G70" s="77"/>
      <c r="H70" s="77"/>
      <c r="I70" s="77"/>
      <c r="J70" s="77"/>
      <c r="K70" s="77"/>
      <c r="L70" s="77"/>
      <c r="M70" s="77"/>
    </row>
    <row r="71" spans="1:13" ht="13.5" thickBot="1">
      <c r="A71" s="78"/>
      <c r="B71" s="78"/>
      <c r="C71" s="78"/>
      <c r="D71" s="78"/>
      <c r="E71" s="78"/>
      <c r="F71" s="78"/>
      <c r="G71" s="78"/>
      <c r="H71" s="78"/>
      <c r="I71" s="78"/>
      <c r="J71" s="78"/>
      <c r="K71" s="78"/>
      <c r="L71" s="78"/>
      <c r="M71" s="7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6:X71"/>
  <sheetViews>
    <sheetView workbookViewId="0" topLeftCell="A10">
      <selection activeCell="A10" sqref="A1:IV16384"/>
    </sheetView>
  </sheetViews>
  <sheetFormatPr defaultColWidth="11.00390625" defaultRowHeight="12"/>
  <sheetData>
    <row r="16" spans="2:3" ht="12.75">
      <c r="B16" s="1" t="s">
        <v>87</v>
      </c>
      <c r="C16" s="1"/>
    </row>
    <row r="17" ht="12.75">
      <c r="B17" s="1" t="s">
        <v>88</v>
      </c>
    </row>
    <row r="22" ht="13.5" thickBot="1"/>
    <row r="23" spans="2:18" ht="15">
      <c r="B23" s="6" t="s">
        <v>99</v>
      </c>
      <c r="C23" s="7"/>
      <c r="D23" s="7"/>
      <c r="E23" s="7"/>
      <c r="F23" s="7"/>
      <c r="G23" s="7"/>
      <c r="H23" s="7"/>
      <c r="I23" s="8"/>
      <c r="J23" s="2"/>
      <c r="K23" s="9" t="s">
        <v>161</v>
      </c>
      <c r="L23" s="10"/>
      <c r="M23" s="2"/>
      <c r="N23" s="2"/>
      <c r="O23" s="2"/>
      <c r="P23" s="2"/>
      <c r="Q23" s="2"/>
      <c r="R23" t="s">
        <v>162</v>
      </c>
    </row>
    <row r="24" spans="2:19" ht="15">
      <c r="B24" s="11" t="s">
        <v>170</v>
      </c>
      <c r="C24" s="12"/>
      <c r="D24" s="12"/>
      <c r="E24" s="12"/>
      <c r="F24" s="12"/>
      <c r="G24" s="12"/>
      <c r="H24" s="12"/>
      <c r="I24" s="13"/>
      <c r="J24" s="2"/>
      <c r="K24" s="14" t="s">
        <v>163</v>
      </c>
      <c r="L24" s="15">
        <f>180/PI()</f>
        <v>57.29577951308232</v>
      </c>
      <c r="M24" s="2"/>
      <c r="N24" s="2"/>
      <c r="O24" s="2"/>
      <c r="P24" s="2"/>
      <c r="Q24" s="2"/>
      <c r="R24" s="16" t="s">
        <v>164</v>
      </c>
      <c r="S24" s="16"/>
    </row>
    <row r="25" spans="2:24" ht="15.75" thickBot="1">
      <c r="B25" s="17" t="s">
        <v>98</v>
      </c>
      <c r="C25" s="18"/>
      <c r="D25" s="18"/>
      <c r="E25" s="18"/>
      <c r="F25" s="18"/>
      <c r="G25" s="18"/>
      <c r="H25" s="18"/>
      <c r="I25" s="19"/>
      <c r="J25" s="2"/>
      <c r="K25" s="5" t="s">
        <v>165</v>
      </c>
      <c r="L25" s="20">
        <f>PI()/180</f>
        <v>0.017453292519943295</v>
      </c>
      <c r="M25" s="2"/>
      <c r="N25" s="2"/>
      <c r="O25" s="2"/>
      <c r="P25" s="2"/>
      <c r="Q25" s="2"/>
      <c r="R25" s="21" t="s">
        <v>166</v>
      </c>
      <c r="S25" s="22"/>
      <c r="T25" s="23"/>
      <c r="U25" s="23"/>
      <c r="V25" s="23"/>
      <c r="W25" s="23"/>
      <c r="X25" s="23"/>
    </row>
    <row r="28" ht="12.75">
      <c r="C28" t="s">
        <v>158</v>
      </c>
    </row>
    <row r="29" spans="3:8" ht="12.75">
      <c r="C29" s="3">
        <f>15*(GST+HOUR(Venus!C29)+MINUTE(Venus!C29)/60-RA)+lng</f>
        <v>336.873</v>
      </c>
      <c r="D29" s="3">
        <f>15*(GST+HOUR(Venus!D29)+MINUTE(Venus!D29)/60-RA)+lng</f>
        <v>340.87300000000005</v>
      </c>
      <c r="E29" s="3">
        <f>15*(GST+HOUR(Venus!E29)+MINUTE(Venus!E29)/60-RA)+lng</f>
        <v>393.12300000000005</v>
      </c>
      <c r="F29" s="3">
        <f>15*(GST+HOUR(Venus!F29)+MINUTE(Venus!F29)/60-RA)+lng</f>
        <v>445.373</v>
      </c>
      <c r="G29" s="3">
        <f>15*(GST+HOUR(Venus!G29)+MINUTE(Venus!G29)/60-RA)+lng</f>
        <v>449.3730000000001</v>
      </c>
      <c r="H29" s="3">
        <f>15*(GST+HOUR(Venus!H29)+MINUTE(Venus!H29)/60-RA)+lng</f>
        <v>251.12300000000005</v>
      </c>
    </row>
    <row r="30" spans="3:8" ht="12.75">
      <c r="C30" s="3">
        <f>15*(GST+HOUR(Venus!C30)+MINUTE(Venus!C30)/60-RA)+lng</f>
        <v>257.918</v>
      </c>
      <c r="D30" s="3">
        <f>15*(GST+HOUR(Venus!D30)+MINUTE(Venus!D30)/60-RA)+lng</f>
        <v>264.668</v>
      </c>
      <c r="E30" s="3">
        <f>15*(GST+HOUR(Venus!E30)+MINUTE(Venus!E30)/60-RA)+lng</f>
        <v>293.418</v>
      </c>
      <c r="F30" s="3">
        <f>15*(GST+HOUR(Venus!F30)+MINUTE(Venus!F30)/60-RA)+lng</f>
        <v>322.168</v>
      </c>
      <c r="G30" s="3">
        <f>15*(GST+HOUR(Venus!G30)+MINUTE(Venus!G30)/60-RA)+lng</f>
        <v>328.668</v>
      </c>
      <c r="H30" s="3">
        <f>15*(GST+HOUR(Venus!H30)+MINUTE(Venus!H30)/60-RA)+lng</f>
        <v>395.16800000000006</v>
      </c>
    </row>
    <row r="31" spans="3:8" ht="12.75">
      <c r="C31" s="3">
        <f>15*(GST+HOUR(Venus!C31)+MINUTE(Venus!C31)/60-RA)+lng</f>
        <v>0.367999999999995</v>
      </c>
      <c r="D31" s="3">
        <f>15*(GST+HOUR(Venus!D31)+MINUTE(Venus!D31)/60-RA)+lng</f>
        <v>4.617999999999967</v>
      </c>
      <c r="E31" s="3">
        <f>15*(GST+HOUR(Venus!E31)+MINUTE(Venus!E31)/60-RA)+lng</f>
        <v>58.617999999999995</v>
      </c>
      <c r="F31" s="3">
        <f>15*(GST+HOUR(Venus!F31)+MINUTE(Venus!F31)/60-RA)+lng</f>
        <v>-247.132</v>
      </c>
      <c r="G31" s="3">
        <f>15*(GST+HOUR(Venus!G31)+MINUTE(Venus!G31)/60-RA)+lng</f>
        <v>-243.132</v>
      </c>
      <c r="H31" s="3">
        <f>15*(GST+HOUR(Venus!H31)+MINUTE(Venus!H31)/60-RA)+lng</f>
        <v>-35.63200000000003</v>
      </c>
    </row>
    <row r="32" spans="3:8" ht="12.75">
      <c r="C32" s="3">
        <f>15*(GST+HOUR(Venus!C32)+MINUTE(Venus!C32)/60-RA)+lng</f>
        <v>392.91300000000007</v>
      </c>
      <c r="D32" s="3">
        <f>15*(GST+HOUR(Venus!D32)+MINUTE(Venus!D32)/60-RA)+lng</f>
        <v>396.91300000000007</v>
      </c>
      <c r="E32" s="3">
        <f>15*(GST+HOUR(Venus!E32)+MINUTE(Venus!E32)/60-RA)+lng</f>
        <v>446.91299999999995</v>
      </c>
      <c r="F32" s="3">
        <f>15*(GST+HOUR(Venus!F32)+MINUTE(Venus!F32)/60-RA)+lng</f>
        <v>137.163</v>
      </c>
      <c r="G32" s="3">
        <f>15*(GST+HOUR(Venus!G32)+MINUTE(Venus!G32)/60-RA)+lng</f>
        <v>141.16300000000004</v>
      </c>
      <c r="H32" s="3">
        <f>15*(GST+HOUR(Venus!H32)+MINUTE(Venus!H32)/60-RA)+lng</f>
        <v>430.913</v>
      </c>
    </row>
    <row r="33" spans="3:8" ht="12.75">
      <c r="C33" s="3">
        <f>15*(GST+HOUR(Venus!C33)+MINUTE(Venus!C33)/60-RA)+lng</f>
        <v>303.97299999999996</v>
      </c>
      <c r="D33" s="3">
        <f>15*(GST+HOUR(Venus!D33)+MINUTE(Venus!D33)/60-RA)+lng</f>
        <v>309.72299999999996</v>
      </c>
      <c r="E33" s="3">
        <f>15*(GST+HOUR(Venus!E33)+MINUTE(Venus!E33)/60-RA)+lng</f>
        <v>343.97299999999996</v>
      </c>
      <c r="F33" s="3">
        <f>15*(GST+HOUR(Venus!F33)+MINUTE(Venus!F33)/60-RA)+lng</f>
        <v>378.223</v>
      </c>
      <c r="G33" s="3">
        <f>15*(GST+HOUR(Venus!G33)+MINUTE(Venus!G33)/60-RA)+lng</f>
        <v>383.973</v>
      </c>
      <c r="H33" s="3">
        <f>15*(GST+HOUR(Venus!H33)+MINUTE(Venus!H33)/60-RA)+lng</f>
        <v>322.97299999999996</v>
      </c>
    </row>
    <row r="34" spans="3:8" ht="12.75">
      <c r="C34" s="3">
        <f>15*(GST+HOUR(Venus!C34)+MINUTE(Venus!C34)/60-RA)+lng</f>
        <v>-15.441999999999979</v>
      </c>
      <c r="D34" s="3">
        <f>15*(GST+HOUR(Venus!D34)+MINUTE(Venus!D34)/60-RA)+lng</f>
        <v>-11.19199999999995</v>
      </c>
      <c r="E34" s="3">
        <f>15*(GST+HOUR(Venus!E34)+MINUTE(Venus!E34)/60-RA)+lng</f>
        <v>40.05800000000001</v>
      </c>
      <c r="F34" s="3">
        <f>15*(GST+HOUR(Venus!F34)+MINUTE(Venus!F34)/60-RA)+lng</f>
        <v>91.30800000000002</v>
      </c>
      <c r="G34" s="3">
        <f>15*(GST+HOUR(Venus!G34)+MINUTE(Venus!G34)/60-RA)+lng</f>
        <v>95.55799999999999</v>
      </c>
      <c r="H34" s="3">
        <f>15*(GST+HOUR(Venus!H34)+MINUTE(Venus!H34)/60-RA)+lng</f>
        <v>-143.692</v>
      </c>
    </row>
    <row r="35" spans="3:8" ht="12.75">
      <c r="C35" s="3">
        <f>15*(GST+HOUR(Venus!C35)+MINUTE(Venus!C35)/60-RA)+lng</f>
        <v>443.93799999999993</v>
      </c>
      <c r="D35" s="3">
        <f>15*(GST+HOUR(Venus!D35)+MINUTE(Venus!D35)/60-RA)+lng</f>
        <v>448.18799999999993</v>
      </c>
      <c r="E35" s="3">
        <f>15*(GST+HOUR(Venus!E35)+MINUTE(Venus!E35)/60-RA)+lng</f>
        <v>135.938</v>
      </c>
      <c r="F35" s="3">
        <f>15*(GST+HOUR(Venus!F35)+MINUTE(Venus!F35)/60-RA)+lng</f>
        <v>183.688</v>
      </c>
      <c r="G35" s="3">
        <f>15*(GST+HOUR(Venus!G35)+MINUTE(Venus!G35)/60-RA)+lng</f>
        <v>187.93800000000005</v>
      </c>
      <c r="H35" s="3">
        <f>15*(GST+HOUR(Venus!H35)+MINUTE(Venus!H35)/60-RA)+lng</f>
        <v>214.688</v>
      </c>
    </row>
    <row r="36" spans="3:8" ht="12.75">
      <c r="C36" s="3">
        <f>15*(GST+HOUR(Venus!C36)+MINUTE(Venus!C36)/60-RA)+lng</f>
        <v>350.513</v>
      </c>
      <c r="D36" s="3">
        <f>15*(GST+HOUR(Venus!D36)+MINUTE(Venus!D36)/60-RA)+lng</f>
        <v>355.51300000000003</v>
      </c>
      <c r="E36" s="3">
        <f>15*(GST+HOUR(Venus!E36)+MINUTE(Venus!E36)/60-RA)+lng</f>
        <v>394.76300000000003</v>
      </c>
      <c r="F36" s="3">
        <f>15*(GST+HOUR(Venus!F36)+MINUTE(Venus!F36)/60-RA)+lng</f>
        <v>434.01300000000003</v>
      </c>
      <c r="G36" s="3">
        <f>15*(GST+HOUR(Venus!G36)+MINUTE(Venus!G36)/60-RA)+lng</f>
        <v>439.013</v>
      </c>
      <c r="H36" s="3">
        <f>15*(GST+HOUR(Venus!H36)+MINUTE(Venus!H36)/60-RA)+lng</f>
        <v>358.763</v>
      </c>
    </row>
    <row r="37" spans="3:8" ht="12.75">
      <c r="C37" s="3">
        <f>15*(GST+HOUR(Venus!C37)+MINUTE(Venus!C37)/60-RA)+lng</f>
        <v>-194.022</v>
      </c>
      <c r="D37" s="3">
        <f>15*(GST+HOUR(Venus!D37)+MINUTE(Venus!D37)/60-RA)+lng</f>
        <v>-177.272</v>
      </c>
      <c r="E37" s="3">
        <f>15*(GST+HOUR(Venus!E37)+MINUTE(Venus!E37)/60-RA)+lng</f>
        <v>-172.272</v>
      </c>
      <c r="F37" s="3">
        <f>15*(GST+HOUR(Venus!F37)+MINUTE(Venus!F37)/60-RA)+lng</f>
        <v>-167.022</v>
      </c>
      <c r="G37" s="3">
        <f>15*(GST+HOUR(Venus!G37)+MINUTE(Venus!G37)/60-RA)+lng</f>
        <v>-150.272</v>
      </c>
      <c r="H37" s="3">
        <f>15*(GST+HOUR(Venus!H37)+MINUTE(Venus!H37)/60-RA)+lng</f>
        <v>-144.022</v>
      </c>
    </row>
    <row r="38" spans="3:8" ht="12.75">
      <c r="C38" s="3">
        <f>15*(GST+HOUR(Venus!C38)+MINUTE(Venus!C38)/60-RA)+lng</f>
        <v>-27.517000000000024</v>
      </c>
      <c r="D38" s="3">
        <f>15*(GST+HOUR(Venus!D38)+MINUTE(Venus!D38)/60-RA)+lng</f>
        <v>-23.017000000000017</v>
      </c>
      <c r="E38" s="3">
        <f>15*(GST+HOUR(Venus!E38)+MINUTE(Venus!E38)/60-RA)+lng</f>
        <v>24.73299999999999</v>
      </c>
      <c r="F38" s="3">
        <f>15*(GST+HOUR(Venus!F38)+MINUTE(Venus!F38)/60-RA)+lng</f>
        <v>72.233</v>
      </c>
      <c r="G38" s="3">
        <f>15*(GST+HOUR(Venus!G38)+MINUTE(Venus!G38)/60-RA)+lng</f>
        <v>76.983</v>
      </c>
      <c r="H38" s="3">
        <f>15*(GST+HOUR(Venus!H38)+MINUTE(Venus!H38)/60-RA)+lng</f>
        <v>-35.76700000000004</v>
      </c>
    </row>
    <row r="39" spans="3:8" ht="12.75">
      <c r="C39" s="3">
        <f>15*(GST+HOUR(Venus!C39)+MINUTE(Venus!C39)/60-RA)+lng</f>
        <v>136.948</v>
      </c>
      <c r="D39" s="3">
        <f>15*(GST+HOUR(Venus!D39)+MINUTE(Venus!D39)/60-RA)+lng</f>
        <v>141.44799999999998</v>
      </c>
      <c r="E39" s="3">
        <f>15*(GST+HOUR(Venus!E39)+MINUTE(Venus!E39)/60-RA)+lng</f>
        <v>186.19799999999998</v>
      </c>
      <c r="F39" s="3">
        <f>15*(GST+HOUR(Venus!F39)+MINUTE(Venus!F39)/60-RA)+lng</f>
        <v>230.94799999999998</v>
      </c>
      <c r="G39" s="3">
        <f>15*(GST+HOUR(Venus!G39)+MINUTE(Venus!G39)/60-RA)+lng</f>
        <v>235.69799999999998</v>
      </c>
      <c r="H39" s="3">
        <f>15*(GST+HOUR(Venus!H39)+MINUTE(Venus!H39)/60-RA)+lng</f>
        <v>250.44800000000004</v>
      </c>
    </row>
    <row r="40" spans="3:8" ht="12.75">
      <c r="C40" s="3">
        <f>15*(GST+HOUR(Venus!C40)+MINUTE(Venus!C40)/60-RA)+lng</f>
        <v>395.288</v>
      </c>
      <c r="D40" s="3">
        <f>15*(GST+HOUR(Venus!D40)+MINUTE(Venus!D40)/60-RA)+lng</f>
        <v>400.03800000000007</v>
      </c>
      <c r="E40" s="3">
        <f>15*(GST+HOUR(Venus!E40)+MINUTE(Venus!E40)/60-RA)+lng</f>
        <v>442.78799999999995</v>
      </c>
      <c r="F40" s="3">
        <f>15*(GST+HOUR(Venus!F40)+MINUTE(Venus!F40)/60-RA)+lng</f>
        <v>125.53799999999998</v>
      </c>
      <c r="G40" s="3">
        <f>15*(GST+HOUR(Venus!G40)+MINUTE(Venus!G40)/60-RA)+lng</f>
        <v>130.28799999999998</v>
      </c>
      <c r="H40" s="3">
        <f>15*(GST+HOUR(Venus!H40)+MINUTE(Venus!H40)/60-RA)+lng</f>
        <v>214.53799999999995</v>
      </c>
    </row>
    <row r="41" spans="3:8" ht="12.75">
      <c r="C41" s="3">
        <f>15*(GST+HOUR(Venus!C41)+MINUTE(Venus!C41)/60-RA)+lng</f>
        <v>-224.877</v>
      </c>
      <c r="D41" s="3">
        <f>15*(GST+HOUR(Venus!D41)+MINUTE(Venus!D41)/60-RA)+lng</f>
        <v>-217.377</v>
      </c>
      <c r="E41" s="3">
        <f>15*(GST+HOUR(Venus!E41)+MINUTE(Venus!E41)/60-RA)+lng</f>
        <v>-190.377</v>
      </c>
      <c r="F41" s="3">
        <f>15*(GST+HOUR(Venus!F41)+MINUTE(Venus!F41)/60-RA)+lng</f>
        <v>-163.127</v>
      </c>
      <c r="G41" s="3">
        <f>15*(GST+HOUR(Venus!G41)+MINUTE(Venus!G41)/60-RA)+lng</f>
        <v>-155.627</v>
      </c>
      <c r="H41" s="3">
        <f>15*(GST+HOUR(Venus!H41)+MINUTE(Venus!H41)/60-RA)+lng</f>
        <v>71.87300000000005</v>
      </c>
    </row>
    <row r="42" spans="3:8" ht="12.75">
      <c r="C42" s="3">
        <f>15*(GST+HOUR(Venus!C42)+MINUTE(Venus!C42)/60-RA)+lng</f>
        <v>-42.60700000000003</v>
      </c>
      <c r="D42" s="3">
        <f>15*(GST+HOUR(Venus!D42)+MINUTE(Venus!D42)/60-RA)+lng</f>
        <v>-37.607</v>
      </c>
      <c r="E42" s="3">
        <f>15*(GST+HOUR(Venus!E42)+MINUTE(Venus!E42)/60-RA)+lng</f>
        <v>4.643000000000001</v>
      </c>
      <c r="F42" s="3">
        <f>15*(GST+HOUR(Venus!F42)+MINUTE(Venus!F42)/60-RA)+lng</f>
        <v>46.893</v>
      </c>
      <c r="G42" s="3">
        <f>15*(GST+HOUR(Venus!G42)+MINUTE(Venus!G42)/60-RA)+lng</f>
        <v>51.89299999999997</v>
      </c>
      <c r="H42" s="3">
        <f>15*(GST+HOUR(Venus!H42)+MINUTE(Venus!H42)/60-RA)+lng</f>
        <v>-143.857</v>
      </c>
    </row>
    <row r="43" spans="3:8" ht="12.75">
      <c r="C43" s="3">
        <f>15*(GST+HOUR(Venus!C43)+MINUTE(Venus!C43)/60-RA)+lng</f>
        <v>184.473</v>
      </c>
      <c r="D43" s="3">
        <f>15*(GST+HOUR(Venus!D43)+MINUTE(Venus!D43)/60-RA)+lng</f>
        <v>189.473</v>
      </c>
      <c r="E43" s="3">
        <f>15*(GST+HOUR(Venus!E43)+MINUTE(Venus!E43)/60-RA)+lng</f>
        <v>231.223</v>
      </c>
      <c r="F43" s="3">
        <f>15*(GST+HOUR(Venus!F43)+MINUTE(Venus!F43)/60-RA)+lng</f>
        <v>272.973</v>
      </c>
      <c r="G43" s="3">
        <f>15*(GST+HOUR(Venus!G43)+MINUTE(Venus!G43)/60-RA)+lng</f>
        <v>277.723</v>
      </c>
      <c r="H43" s="3">
        <f>15*(GST+HOUR(Venus!H43)+MINUTE(Venus!H43)/60-RA)+lng</f>
        <v>430.223</v>
      </c>
    </row>
    <row r="44" spans="3:8" ht="12.75">
      <c r="C44" s="3">
        <f>15*(GST+HOUR(Venus!C44)+MINUTE(Venus!C44)/60-RA)+lng</f>
        <v>438.81299999999993</v>
      </c>
      <c r="D44" s="3">
        <f>15*(GST+HOUR(Venus!D44)+MINUTE(Venus!D44)/60-RA)+lng</f>
        <v>443.06300000000005</v>
      </c>
      <c r="E44" s="3">
        <f>15*(GST+HOUR(Venus!E44)+MINUTE(Venus!E44)/60-RA)+lng</f>
        <v>128.813</v>
      </c>
      <c r="F44" s="3">
        <f>15*(GST+HOUR(Venus!F44)+MINUTE(Venus!F44)/60-RA)+lng</f>
        <v>174.31300000000002</v>
      </c>
      <c r="G44" s="3">
        <f>15*(GST+HOUR(Venus!G44)+MINUTE(Venus!G44)/60-RA)+lng</f>
        <v>178.563</v>
      </c>
      <c r="H44" s="3">
        <f>15*(GST+HOUR(Venus!H44)+MINUTE(Venus!H44)/60-RA)+lng</f>
        <v>250.313</v>
      </c>
    </row>
    <row r="45" spans="3:8" ht="12.75">
      <c r="C45" s="3">
        <f>15*(GST+HOUR(Venus!C45)+MINUTE(Venus!C45)/60-RA)+lng</f>
        <v>107.26799999999997</v>
      </c>
      <c r="D45" s="3">
        <f>15*(GST+HOUR(Venus!D45)+MINUTE(Venus!D45)/60-RA)+lng</f>
        <v>-246.982</v>
      </c>
      <c r="E45" s="3">
        <f>15*(GST+HOUR(Venus!E45)+MINUTE(Venus!E45)/60-RA)+lng</f>
        <v>-210.232</v>
      </c>
      <c r="F45" s="3">
        <f>15*(GST+HOUR(Venus!F45)+MINUTE(Venus!F45)/60-RA)+lng</f>
        <v>-173.482</v>
      </c>
      <c r="G45" s="3">
        <f>15*(GST+HOUR(Venus!G45)+MINUTE(Venus!G45)/60-RA)+lng</f>
        <v>-167.732</v>
      </c>
      <c r="H45" s="3">
        <f>15*(GST+HOUR(Venus!H45)+MINUTE(Venus!H45)/60-RA)+lng</f>
        <v>-36.23200000000002</v>
      </c>
    </row>
    <row r="46" spans="3:8" ht="12.75">
      <c r="C46" s="3">
        <f>15*(GST+HOUR(Venus!C46)+MINUTE(Venus!C46)/60-RA)+lng</f>
        <v>-53.21199999999999</v>
      </c>
      <c r="D46" s="3">
        <f>15*(GST+HOUR(Venus!D46)+MINUTE(Venus!D46)/60-RA)+lng</f>
        <v>-47.461999999999996</v>
      </c>
      <c r="E46" s="3">
        <f>15*(GST+HOUR(Venus!E46)+MINUTE(Venus!E46)/60-RA)+lng</f>
        <v>-11.712000000000003</v>
      </c>
      <c r="F46" s="3">
        <f>15*(GST+HOUR(Venus!F46)+MINUTE(Venus!F46)/60-RA)+lng</f>
        <v>24.037999999999982</v>
      </c>
      <c r="G46" s="3">
        <f>15*(GST+HOUR(Venus!G46)+MINUTE(Venus!G46)/60-RA)+lng</f>
        <v>30.038000000000025</v>
      </c>
      <c r="H46" s="3">
        <f>15*(GST+HOUR(Venus!H46)+MINUTE(Venus!H46)/60-RA)+lng</f>
        <v>-107.96199999999999</v>
      </c>
    </row>
    <row r="47" spans="3:8" ht="12.75">
      <c r="C47" s="3">
        <f>15*(GST+HOUR(Venus!C47)+MINUTE(Venus!C47)/60-RA)+lng</f>
        <v>236.45300000000003</v>
      </c>
      <c r="D47" s="3">
        <f>15*(GST+HOUR(Venus!D47)+MINUTE(Venus!D47)/60-RA)+lng</f>
        <v>241.70300000000003</v>
      </c>
      <c r="E47" s="3">
        <f>15*(GST+HOUR(Venus!E47)+MINUTE(Venus!E47)/60-RA)+lng</f>
        <v>279.20300000000003</v>
      </c>
      <c r="F47" s="3">
        <f>15*(GST+HOUR(Venus!F47)+MINUTE(Venus!F47)/60-RA)+lng</f>
        <v>316.95300000000003</v>
      </c>
      <c r="G47" s="3">
        <f>15*(GST+HOUR(Venus!G47)+MINUTE(Venus!G47)/60-RA)+lng</f>
        <v>322.20300000000003</v>
      </c>
      <c r="H47" s="3">
        <f>15*(GST+HOUR(Venus!H47)+MINUTE(Venus!H47)/60-RA)+lng</f>
        <v>213.95300000000003</v>
      </c>
    </row>
    <row r="48" spans="3:8" ht="12.75">
      <c r="C48" s="3">
        <f>15*(GST+HOUR(Venus!C48)+MINUTE(Venus!C48)/60-RA)+lng</f>
        <v>123.07299999999998</v>
      </c>
      <c r="D48" s="3">
        <f>15*(GST+HOUR(Venus!D48)+MINUTE(Venus!D48)/60-RA)+lng</f>
        <v>127.32300000000001</v>
      </c>
      <c r="E48" s="3">
        <f>15*(GST+HOUR(Venus!E48)+MINUTE(Venus!E48)/60-RA)+lng</f>
        <v>175.573</v>
      </c>
      <c r="F48" s="3">
        <f>15*(GST+HOUR(Venus!F48)+MINUTE(Venus!F48)/60-RA)+lng</f>
        <v>223.82300000000004</v>
      </c>
      <c r="G48" s="3">
        <f>15*(GST+HOUR(Venus!G48)+MINUTE(Venus!G48)/60-RA)+lng</f>
        <v>228.07299999999998</v>
      </c>
      <c r="H48" s="3">
        <f>15*(GST+HOUR(Venus!H48)+MINUTE(Venus!H48)/60-RA)+lng</f>
        <v>430.07300000000004</v>
      </c>
    </row>
    <row r="49" spans="3:8" ht="12.75">
      <c r="C49" s="3">
        <f>15*(GST+HOUR(Venus!C49)+MINUTE(Venus!C49)/60-RA)+lng</f>
        <v>85.63300000000001</v>
      </c>
      <c r="D49" s="3">
        <f>15*(GST+HOUR(Venus!D49)+MINUTE(Venus!D49)/60-RA)+lng</f>
        <v>90.63300000000001</v>
      </c>
      <c r="E49" s="3">
        <f>15*(GST+HOUR(Venus!E49)+MINUTE(Venus!E49)/60-RA)+lng</f>
        <v>-226.367</v>
      </c>
      <c r="F49" s="3">
        <f>15*(GST+HOUR(Venus!F49)+MINUTE(Venus!F49)/60-RA)+lng</f>
        <v>-183.61699999999996</v>
      </c>
      <c r="G49" s="3">
        <f>15*(GST+HOUR(Venus!G49)+MINUTE(Venus!G49)/60-RA)+lng</f>
        <v>-178.36699999999996</v>
      </c>
      <c r="H49" s="3">
        <f>15*(GST+HOUR(Venus!H49)+MINUTE(Venus!H49)/60-RA)+lng</f>
        <v>-0.3669999999999902</v>
      </c>
    </row>
    <row r="50" spans="3:8" ht="12.75">
      <c r="C50" s="3">
        <f>15*(GST+HOUR(Venus!C50)+MINUTE(Venus!C50)/60-RA)+lng</f>
        <v>-64.83199999999997</v>
      </c>
      <c r="D50" s="3">
        <f>15*(GST+HOUR(Venus!D50)+MINUTE(Venus!D50)/60-RA)+lng</f>
        <v>-57.08199999999998</v>
      </c>
      <c r="E50" s="3">
        <f>15*(GST+HOUR(Venus!E50)+MINUTE(Venus!E50)/60-RA)+lng</f>
        <v>-30.83199999999998</v>
      </c>
      <c r="F50" s="3">
        <f>15*(GST+HOUR(Venus!F50)+MINUTE(Venus!F50)/60-RA)+lng</f>
        <v>-4.331999999999994</v>
      </c>
      <c r="G50" s="3">
        <f>15*(GST+HOUR(Venus!G50)+MINUTE(Venus!G50)/60-RA)+lng</f>
        <v>3.1680000000000064</v>
      </c>
      <c r="H50" s="3">
        <f>15*(GST+HOUR(Venus!H50)+MINUTE(Venus!H50)/60-RA)+lng</f>
        <v>-108.08200000000001</v>
      </c>
    </row>
    <row r="51" spans="3:8" ht="12.75">
      <c r="C51" s="3">
        <f>15*(GST+HOUR(Venus!C51)+MINUTE(Venus!C51)/60-RA)+lng</f>
        <v>280.46299999999997</v>
      </c>
      <c r="D51" s="3">
        <f>15*(GST+HOUR(Venus!D51)+MINUTE(Venus!D51)/60-RA)+lng</f>
        <v>286.213</v>
      </c>
      <c r="E51" s="3">
        <f>15*(GST+HOUR(Venus!E51)+MINUTE(Venus!E51)/60-RA)+lng</f>
        <v>319.963</v>
      </c>
      <c r="F51" s="3">
        <f>15*(GST+HOUR(Venus!F51)+MINUTE(Venus!F51)/60-RA)+lng</f>
        <v>353.71299999999997</v>
      </c>
      <c r="G51" s="3">
        <f>15*(GST+HOUR(Venus!G51)+MINUTE(Venus!G51)/60-RA)+lng</f>
        <v>359.46299999999997</v>
      </c>
      <c r="H51" s="3">
        <f>15*(GST+HOUR(Venus!H51)+MINUTE(Venus!H51)/60-RA)+lng</f>
        <v>141.71299999999997</v>
      </c>
    </row>
    <row r="52" spans="3:8" ht="12.75">
      <c r="C52" s="3">
        <f>15*(GST+HOUR(Venus!C52)+MINUTE(Venus!C52)/60-RA)+lng</f>
        <v>162.818</v>
      </c>
      <c r="D52" s="3">
        <f>15*(GST+HOUR(Venus!D52)+MINUTE(Venus!D52)/60-RA)+lng</f>
        <v>167.06799999999998</v>
      </c>
      <c r="E52" s="3">
        <f>15*(GST+HOUR(Venus!E52)+MINUTE(Venus!E52)/60-RA)+lng</f>
        <v>217.06800000000004</v>
      </c>
      <c r="F52" s="3">
        <f>15*(GST+HOUR(Venus!F52)+MINUTE(Venus!F52)/60-RA)+lng</f>
        <v>267.068</v>
      </c>
      <c r="G52" s="3">
        <f>15*(GST+HOUR(Venus!G52)+MINUTE(Venus!G52)/60-RA)+lng</f>
        <v>271.31800000000004</v>
      </c>
      <c r="H52" s="3">
        <f>15*(GST+HOUR(Venus!H52)+MINUTE(Venus!H52)/60-RA)+lng</f>
        <v>357.8179999999999</v>
      </c>
    </row>
    <row r="53" spans="3:8" ht="12.75">
      <c r="C53" s="3">
        <f>15*(GST+HOUR(Venus!C53)+MINUTE(Venus!C53)/60-RA)+lng</f>
        <v>58.26299999999998</v>
      </c>
      <c r="D53" s="3">
        <f>15*(GST+HOUR(Venus!D53)+MINUTE(Venus!D53)/60-RA)+lng</f>
        <v>63.013000000000034</v>
      </c>
      <c r="E53" s="3">
        <f>15*(GST+HOUR(Venus!E53)+MINUTE(Venus!E53)/60-RA)+lng</f>
        <v>-249.237</v>
      </c>
      <c r="F53" s="3">
        <f>15*(GST+HOUR(Venus!F53)+MINUTE(Venus!F53)/60-RA)+lng</f>
        <v>-201.237</v>
      </c>
      <c r="G53" s="3">
        <f>15*(GST+HOUR(Venus!G53)+MINUTE(Venus!G53)/60-RA)+lng</f>
        <v>-196.737</v>
      </c>
      <c r="H53" s="3">
        <f>15*(GST+HOUR(Venus!H53)+MINUTE(Venus!H53)/60-RA)+lng</f>
        <v>-216.487</v>
      </c>
    </row>
    <row r="54" spans="3:8" ht="12.75">
      <c r="C54" s="3">
        <f>15*(GST+HOUR(Venus!C54)+MINUTE(Venus!C54)/60-RA)+lng</f>
        <v>-71.20199999999997</v>
      </c>
      <c r="D54" s="3">
        <f>15*(GST+HOUR(Venus!D54)+MINUTE(Venus!D54)/60-RA)+lng</f>
        <v>-55.451999999999956</v>
      </c>
      <c r="E54" s="3">
        <f>15*(GST+HOUR(Venus!E54)+MINUTE(Venus!E54)/60-RA)+lng</f>
        <v>-48.70199999999997</v>
      </c>
      <c r="F54" s="3">
        <f>15*(GST+HOUR(Venus!F54)+MINUTE(Venus!F54)/60-RA)+lng</f>
        <v>-41.95199999999998</v>
      </c>
      <c r="G54" s="3">
        <f>15*(GST+HOUR(Venus!G54)+MINUTE(Venus!G54)/60-RA)+lng</f>
        <v>-26.20199999999997</v>
      </c>
      <c r="H54" s="3">
        <f>15*(GST+HOUR(Venus!H54)+MINUTE(Venus!H54)/60-RA)+lng</f>
        <v>35.79800000000003</v>
      </c>
    </row>
    <row r="55" spans="3:8" ht="12.75">
      <c r="C55" s="3">
        <f>15*(GST+HOUR(Venus!C55)+MINUTE(Venus!C55)/60-RA)+lng</f>
        <v>330.943</v>
      </c>
      <c r="D55" s="3">
        <f>15*(GST+HOUR(Venus!D55)+MINUTE(Venus!D55)/60-RA)+lng</f>
        <v>337.94300000000004</v>
      </c>
      <c r="E55" s="3">
        <f>15*(GST+HOUR(Venus!E55)+MINUTE(Venus!E55)/60-RA)+lng</f>
        <v>364.943</v>
      </c>
      <c r="F55" s="3">
        <f>15*(GST+HOUR(Venus!F55)+MINUTE(Venus!F55)/60-RA)+lng</f>
        <v>391.94300000000004</v>
      </c>
      <c r="G55" s="3">
        <f>15*(GST+HOUR(Venus!G55)+MINUTE(Venus!G55)/60-RA)+lng</f>
        <v>398.9430000000001</v>
      </c>
      <c r="H55" s="3">
        <f>15*(GST+HOUR(Venus!H55)+MINUTE(Venus!H55)/60-RA)+lng</f>
        <v>213.44299999999998</v>
      </c>
    </row>
    <row r="56" spans="3:8" ht="12.75">
      <c r="C56" s="3">
        <f>15*(GST+HOUR(Venus!C56)+MINUTE(Venus!C56)/60-RA)+lng</f>
        <v>203.81300000000005</v>
      </c>
      <c r="D56" s="3">
        <f>15*(GST+HOUR(Venus!D56)+MINUTE(Venus!D56)/60-RA)+lng</f>
        <v>207.81300000000005</v>
      </c>
      <c r="E56" s="3">
        <f>15*(GST+HOUR(Venus!E56)+MINUTE(Venus!E56)/60-RA)+lng</f>
        <v>259.81300000000005</v>
      </c>
      <c r="F56" s="3">
        <f>15*(GST+HOUR(Venus!F56)+MINUTE(Venus!F56)/60-RA)+lng</f>
        <v>311.56300000000005</v>
      </c>
      <c r="G56" s="3">
        <f>15*(GST+HOUR(Venus!G56)+MINUTE(Venus!G56)/60-RA)+lng</f>
        <v>315.56300000000005</v>
      </c>
      <c r="H56" s="3">
        <f>15*(GST+HOUR(Venus!H56)+MINUTE(Venus!H56)/60-RA)+lng</f>
        <v>321.563</v>
      </c>
    </row>
    <row r="57" spans="3:8" ht="12.75">
      <c r="C57" s="3">
        <f>15*(GST+HOUR(Venus!C57)+MINUTE(Venus!C57)/60-RA)+lng</f>
        <v>39.862999999999985</v>
      </c>
      <c r="D57" s="3">
        <f>15*(GST+HOUR(Venus!D57)+MINUTE(Venus!D57)/60-RA)+lng</f>
        <v>44.113000000000014</v>
      </c>
      <c r="E57" s="3">
        <f>15*(GST+HOUR(Venus!E57)+MINUTE(Venus!E57)/60-RA)+lng</f>
        <v>95.113</v>
      </c>
      <c r="F57" s="3">
        <f>15*(GST+HOUR(Venus!F57)+MINUTE(Venus!F57)/60-RA)+lng</f>
        <v>-213.887</v>
      </c>
      <c r="G57" s="3">
        <f>15*(GST+HOUR(Venus!G57)+MINUTE(Venus!G57)/60-RA)+lng</f>
        <v>-209.637</v>
      </c>
      <c r="H57" s="3">
        <f>15*(GST+HOUR(Venus!H57)+MINUTE(Venus!H57)/60-RA)+lng</f>
        <v>-216.637</v>
      </c>
    </row>
    <row r="58" spans="3:8" ht="12.75">
      <c r="C58" s="3" t="e">
        <f>15*(GST+HOUR(Venus!C58)+MINUTE(Venus!C58)/60-RA)+lng</f>
        <v>#VALUE!</v>
      </c>
      <c r="D58" s="3" t="e">
        <f>15*(GST+HOUR(Venus!D58)+MINUTE(Venus!D58)/60-RA)+lng</f>
        <v>#VALUE!</v>
      </c>
      <c r="E58" s="3">
        <f>15*(GST+HOUR(Venus!E58)+MINUTE(Venus!E58)/60-RA)+lng</f>
        <v>-67.58700000000002</v>
      </c>
      <c r="F58" s="3" t="e">
        <f>15*(GST+HOUR(Venus!F58)+MINUTE(Venus!F58)/60-RA)+lng</f>
        <v>#VALUE!</v>
      </c>
      <c r="G58" s="3" t="e">
        <f>15*(GST+HOUR(Venus!G58)+MINUTE(Venus!G58)/60-RA)+lng</f>
        <v>#VALUE!</v>
      </c>
      <c r="H58" s="3">
        <f>15*(GST+HOUR(Venus!H58)+MINUTE(Venus!H58)/60-RA)+lng</f>
        <v>-0.3370000000000175</v>
      </c>
    </row>
    <row r="59" spans="3:8" ht="12.75">
      <c r="C59" s="3">
        <f>15*(GST+HOUR(Venus!C59)+MINUTE(Venus!C59)/60-RA)+lng</f>
        <v>371.393</v>
      </c>
      <c r="D59" s="3">
        <f>15*(GST+HOUR(Venus!D59)+MINUTE(Venus!D59)/60-RA)+lng</f>
        <v>379.89300000000003</v>
      </c>
      <c r="E59" s="3">
        <f>15*(GST+HOUR(Venus!E59)+MINUTE(Venus!E59)/60-RA)+lng</f>
        <v>401.14300000000003</v>
      </c>
      <c r="F59" s="3">
        <f>15*(GST+HOUR(Venus!F59)+MINUTE(Venus!F59)/60-RA)+lng</f>
        <v>422.6429999999999</v>
      </c>
      <c r="G59" s="3">
        <f>15*(GST+HOUR(Venus!G59)+MINUTE(Venus!G59)/60-RA)+lng</f>
        <v>431.1430000000001</v>
      </c>
      <c r="H59" s="3">
        <f>15*(GST+HOUR(Venus!H59)+MINUTE(Venus!H59)/60-RA)+lng</f>
        <v>285.143</v>
      </c>
    </row>
    <row r="60" spans="3:8" ht="12.75">
      <c r="C60" s="3">
        <f>15*(GST+HOUR(Venus!C60)+MINUTE(Venus!C60)/60-RA)+lng</f>
        <v>240.55799999999994</v>
      </c>
      <c r="D60" s="3">
        <f>15*(GST+HOUR(Venus!D60)+MINUTE(Venus!D60)/60-RA)+lng</f>
        <v>244.30799999999994</v>
      </c>
      <c r="E60" s="3">
        <f>15*(GST+HOUR(Venus!E60)+MINUTE(Venus!E60)/60-RA)+lng</f>
        <v>297.558</v>
      </c>
      <c r="F60" s="3">
        <f>15*(GST+HOUR(Venus!F60)+MINUTE(Venus!F60)/60-RA)+lng</f>
        <v>350.808</v>
      </c>
      <c r="G60" s="3">
        <f>15*(GST+HOUR(Venus!G60)+MINUTE(Venus!G60)/60-RA)+lng</f>
        <v>354.558</v>
      </c>
      <c r="H60" s="3">
        <f>15*(GST+HOUR(Venus!H60)+MINUTE(Venus!H60)/60-RA)+lng</f>
        <v>213.308</v>
      </c>
    </row>
    <row r="61" spans="3:8" ht="12.75">
      <c r="C61" s="3">
        <f>15*(GST+HOUR(Venus!C61)+MINUTE(Venus!C61)/60-RA)+lng</f>
        <v>11.978000000000009</v>
      </c>
      <c r="D61" s="3">
        <f>15*(GST+HOUR(Venus!D61)+MINUTE(Venus!D61)/60-RA)+lng</f>
        <v>15.978000000000051</v>
      </c>
      <c r="E61" s="3">
        <f>15*(GST+HOUR(Venus!E61)+MINUTE(Venus!E61)/60-RA)+lng</f>
        <v>69.97800000000001</v>
      </c>
      <c r="F61" s="3">
        <f>15*(GST+HOUR(Venus!F61)+MINUTE(Venus!F61)/60-RA)+lng</f>
        <v>-236.272</v>
      </c>
      <c r="G61" s="3">
        <f>15*(GST+HOUR(Venus!G61)+MINUTE(Venus!G61)/60-RA)+lng</f>
        <v>-232.02199999999996</v>
      </c>
      <c r="H61" s="3">
        <f>15*(GST+HOUR(Venus!H61)+MINUTE(Venus!H61)/60-RA)+lng</f>
        <v>-36.77199999999999</v>
      </c>
    </row>
    <row r="62" spans="3:8" ht="12.75">
      <c r="C62" s="3">
        <f>15*(GST+HOUR(Venus!C62)+MINUTE(Venus!C62)/60-RA)+lng</f>
        <v>417.4030000000001</v>
      </c>
      <c r="D62" s="3">
        <f>15*(GST+HOUR(Venus!D62)+MINUTE(Venus!D62)/60-RA)+lng</f>
        <v>431.4030000000001</v>
      </c>
      <c r="E62" s="3">
        <f>15*(GST+HOUR(Venus!E62)+MINUTE(Venus!E62)/60-RA)+lng</f>
        <v>439.6530000000001</v>
      </c>
      <c r="F62" s="3">
        <f>15*(GST+HOUR(Venus!F62)+MINUTE(Venus!F62)/60-RA)+lng</f>
        <v>447.9030000000001</v>
      </c>
      <c r="G62" s="3">
        <f>15*(GST+HOUR(Venus!G62)+MINUTE(Venus!G62)/60-RA)+lng</f>
        <v>461.9030000000001</v>
      </c>
      <c r="H62" s="3">
        <f>15*(GST+HOUR(Venus!H62)+MINUTE(Venus!H62)/60-RA)+lng</f>
        <v>140.903</v>
      </c>
    </row>
    <row r="63" spans="3:8" ht="12.75">
      <c r="C63" s="3">
        <f>15*(GST+HOUR(Venus!C63)+MINUTE(Venus!C63)/60-RA)+lng</f>
        <v>275.288</v>
      </c>
      <c r="D63" s="3">
        <f>15*(GST+HOUR(Venus!D63)+MINUTE(Venus!D63)/60-RA)+lng</f>
        <v>279.28799999999995</v>
      </c>
      <c r="E63" s="3">
        <f>15*(GST+HOUR(Venus!E63)+MINUTE(Venus!E63)/60-RA)+lng</f>
        <v>333.288</v>
      </c>
      <c r="F63" s="3">
        <f>15*(GST+HOUR(Venus!F63)+MINUTE(Venus!F63)/60-RA)+lng</f>
        <v>387.538</v>
      </c>
      <c r="G63" s="3">
        <f>15*(GST+HOUR(Venus!G63)+MINUTE(Venus!G63)/60-RA)+lng</f>
        <v>391.288</v>
      </c>
      <c r="H63" s="3">
        <f>15*(GST+HOUR(Venus!H63)+MINUTE(Venus!H63)/60-RA)+lng</f>
        <v>249.038</v>
      </c>
    </row>
    <row r="64" spans="3:8" ht="12.75">
      <c r="C64" s="3">
        <f>15*(GST+HOUR(Venus!C64)+MINUTE(Venus!C64)/60-RA)+lng</f>
        <v>-8.921999999999997</v>
      </c>
      <c r="D64" s="3">
        <f>15*(GST+HOUR(Venus!D64)+MINUTE(Venus!D64)/60-RA)+lng</f>
        <v>-4.921999999999969</v>
      </c>
      <c r="E64" s="3">
        <f>15*(GST+HOUR(Venus!E64)+MINUTE(Venus!E64)/60-RA)+lng</f>
        <v>50.57800000000003</v>
      </c>
      <c r="F64" s="3">
        <f>15*(GST+HOUR(Venus!F64)+MINUTE(Venus!F64)/60-RA)+lng</f>
        <v>106.078</v>
      </c>
      <c r="G64" s="3">
        <f>15*(GST+HOUR(Venus!G64)+MINUTE(Venus!G64)/60-RA)+lng</f>
        <v>-249.922</v>
      </c>
      <c r="H64" s="3">
        <f>15*(GST+HOUR(Venus!H64)+MINUTE(Venus!H64)/60-RA)+lng</f>
        <v>-72.922</v>
      </c>
    </row>
    <row r="65" spans="3:8" ht="12.75">
      <c r="C65" s="3">
        <f>15*(GST+HOUR(Venus!C65)+MINUTE(Venus!C65)/60-RA)+lng</f>
        <v>456.8980000000001</v>
      </c>
      <c r="D65" s="3" t="e">
        <f>15*(GST+HOUR(Venus!D65)+MINUTE(Venus!D65)/60-RA)+lng</f>
        <v>#VALUE!</v>
      </c>
      <c r="E65" s="3">
        <f>15*(GST+HOUR(Venus!E65)+MINUTE(Venus!E65)/60-RA)+lng</f>
        <v>111.39799999999997</v>
      </c>
      <c r="F65" s="3" t="e">
        <f>15*(GST+HOUR(Venus!F65)+MINUTE(Venus!F65)/60-RA)+lng</f>
        <v>#VALUE!</v>
      </c>
      <c r="G65" s="3">
        <f>15*(GST+HOUR(Venus!G65)+MINUTE(Venus!G65)/60-RA)+lng</f>
        <v>126.14799999999997</v>
      </c>
      <c r="H65" s="3">
        <f>15*(GST+HOUR(Venus!H65)+MINUTE(Venus!H65)/60-RA)+lng</f>
        <v>140.64799999999994</v>
      </c>
    </row>
    <row r="66" spans="3:8" ht="12.75">
      <c r="C66" s="3">
        <f>15*(GST+HOUR(Venus!C66)+MINUTE(Venus!C66)/60-RA)+lng</f>
        <v>307.533</v>
      </c>
      <c r="D66" s="3">
        <f>15*(GST+HOUR(Venus!D66)+MINUTE(Venus!D66)/60-RA)+lng</f>
        <v>311.283</v>
      </c>
      <c r="E66" s="3">
        <f>15*(GST+HOUR(Venus!E66)+MINUTE(Venus!E66)/60-RA)+lng</f>
        <v>366.28299999999996</v>
      </c>
      <c r="F66" s="3">
        <f>15*(GST+HOUR(Venus!F66)+MINUTE(Venus!F66)/60-RA)+lng</f>
        <v>421.533</v>
      </c>
      <c r="G66" s="3">
        <f>15*(GST+HOUR(Venus!G66)+MINUTE(Venus!G66)/60-RA)+lng</f>
        <v>425.283</v>
      </c>
      <c r="H66" s="3">
        <f>15*(GST+HOUR(Venus!H66)+MINUTE(Venus!H66)/60-RA)+lng</f>
        <v>428.7830000000001</v>
      </c>
    </row>
    <row r="67" spans="3:8" ht="12.75">
      <c r="C67" s="3">
        <f>15*(GST+HOUR(Venus!C67)+MINUTE(Venus!C67)/60-RA)+lng</f>
        <v>-35.822</v>
      </c>
      <c r="D67" s="3">
        <f>15*(GST+HOUR(Venus!D67)+MINUTE(Venus!D67)/60-RA)+lng</f>
        <v>-32.072</v>
      </c>
      <c r="E67" s="3">
        <f>15*(GST+HOUR(Venus!E67)+MINUTE(Venus!E67)/60-RA)+lng</f>
        <v>24.92800000000001</v>
      </c>
      <c r="F67" s="3">
        <f>15*(GST+HOUR(Venus!F67)+MINUTE(Venus!F67)/60-RA)+lng</f>
        <v>81.678</v>
      </c>
      <c r="G67" s="3">
        <f>15*(GST+HOUR(Venus!G67)+MINUTE(Venus!G67)/60-RA)+lng</f>
        <v>85.428</v>
      </c>
      <c r="H67" s="3">
        <f>15*(GST+HOUR(Venus!H67)+MINUTE(Venus!H67)/60-RA)+lng</f>
        <v>-73.07200000000002</v>
      </c>
    </row>
    <row r="68" spans="3:8" ht="12.75">
      <c r="C68" s="3" t="e">
        <f>15*(GST+HOUR(Venus!C68)+MINUTE(Venus!C68)/60-RA)+lng</f>
        <v>#VALUE!</v>
      </c>
      <c r="D68" s="3" t="e">
        <f>15*(GST+HOUR(Venus!D68)+MINUTE(Venus!D68)/60-RA)+lng</f>
        <v>#VALUE!</v>
      </c>
      <c r="E68" s="3">
        <f>15*(GST+HOUR(Venus!E68)+MINUTE(Venus!E68)/60-RA)+lng</f>
        <v>142.37800000000001</v>
      </c>
      <c r="F68" s="3" t="e">
        <f>15*(GST+HOUR(Venus!F68)+MINUTE(Venus!F68)/60-RA)+lng</f>
        <v>#VALUE!</v>
      </c>
      <c r="G68" s="3" t="e">
        <f>15*(GST+HOUR(Venus!G68)+MINUTE(Venus!G68)/60-RA)+lng</f>
        <v>#VALUE!</v>
      </c>
      <c r="H68" s="3">
        <f>15*(GST+HOUR(Venus!H68)+MINUTE(Venus!H68)/60-RA)+lng</f>
        <v>212.37799999999993</v>
      </c>
    </row>
    <row r="69" spans="3:8" ht="12.75">
      <c r="C69" s="3">
        <f>15*(GST+HOUR(Venus!C69)+MINUTE(Venus!C69)/60-RA)+lng</f>
        <v>335.778</v>
      </c>
      <c r="D69" s="3">
        <f>15*(GST+HOUR(Venus!D69)+MINUTE(Venus!D69)/60-RA)+lng</f>
        <v>339.528</v>
      </c>
      <c r="E69" s="3">
        <f>15*(GST+HOUR(Venus!E69)+MINUTE(Venus!E69)/60-RA)+lng</f>
        <v>395.028</v>
      </c>
      <c r="F69" s="3">
        <f>15*(GST+HOUR(Venus!F69)+MINUTE(Venus!F69)/60-RA)+lng</f>
        <v>450.7780000000001</v>
      </c>
      <c r="G69" s="3">
        <f>15*(GST+HOUR(Venus!G69)+MINUTE(Venus!G69)/60-RA)+lng</f>
        <v>454.5280000000001</v>
      </c>
      <c r="H69" s="3">
        <f>15*(GST+HOUR(Venus!H69)+MINUTE(Venus!H69)/60-RA)+lng</f>
        <v>176.52800000000005</v>
      </c>
    </row>
    <row r="70" spans="3:8" ht="12.75">
      <c r="C70" s="3">
        <f>15*(GST+HOUR(Venus!C70)+MINUTE(Venus!C70)/60-RA)+lng</f>
        <v>-58.971999999999994</v>
      </c>
      <c r="D70" s="3">
        <f>15*(GST+HOUR(Venus!D70)+MINUTE(Venus!D70)/60-RA)+lng</f>
        <v>-55.221999999999994</v>
      </c>
      <c r="E70" s="3">
        <f>15*(GST+HOUR(Venus!E70)+MINUTE(Venus!E70)/60-RA)+lng</f>
        <v>2.028000000000006</v>
      </c>
      <c r="F70" s="3">
        <f>15*(GST+HOUR(Venus!F70)+MINUTE(Venus!F70)/60-RA)+lng</f>
        <v>59.27799999999999</v>
      </c>
      <c r="G70" s="3">
        <f>15*(GST+HOUR(Venus!G70)+MINUTE(Venus!G70)/60-RA)+lng</f>
        <v>63.02799999999999</v>
      </c>
      <c r="H70" s="3">
        <f>15*(GST+HOUR(Venus!H70)+MINUTE(Venus!H70)/60-RA)+lng</f>
        <v>-217.22199999999998</v>
      </c>
    </row>
    <row r="71" spans="3:8" ht="12.75">
      <c r="C71" s="3">
        <f>15*(GST+HOUR(Venus!C71)+MINUTE(Venus!C71)/60-RA)+lng</f>
        <v>364.74299999999994</v>
      </c>
      <c r="D71" s="3">
        <f>15*(GST+HOUR(Venus!D71)+MINUTE(Venus!D71)/60-RA)+lng</f>
        <v>368.49299999999994</v>
      </c>
      <c r="E71" s="3">
        <f>15*(GST+HOUR(Venus!E71)+MINUTE(Venus!E71)/60-RA)+lng</f>
        <v>424.49300000000005</v>
      </c>
      <c r="F71" s="3">
        <f>15*(GST+HOUR(Venus!F71)+MINUTE(Venus!F71)/60-RA)+lng</f>
        <v>120.74300000000002</v>
      </c>
      <c r="G71" s="3">
        <f>15*(GST+HOUR(Venus!G71)+MINUTE(Venus!G71)/60-RA)+lng</f>
        <v>124.49300000000002</v>
      </c>
      <c r="H71" s="3">
        <f>15*(GST+HOUR(Venus!H71)+MINUTE(Venus!H71)/60-RA)+lng</f>
        <v>176.24300000000002</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NASA/GSFC - Code 693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Espenak</dc:creator>
  <cp:keywords/>
  <dc:description/>
  <cp:lastModifiedBy>Fred Espenak</cp:lastModifiedBy>
  <cp:lastPrinted>2003-03-13T15:29:01Z</cp:lastPrinted>
  <dcterms:created xsi:type="dcterms:W3CDTF">2003-02-24T20:51:14Z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