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720" yWindow="1480" windowWidth="17760" windowHeight="11280" activeTab="0"/>
  </bookViews>
  <sheets>
    <sheet name="Mercury" sheetId="1" r:id="rId1"/>
    <sheet name="Locations" sheetId="2" r:id="rId2"/>
    <sheet name="X" sheetId="3" r:id="rId3"/>
  </sheets>
  <definedNames>
    <definedName name="Dec">'Mercury'!$J$29:$J$82</definedName>
    <definedName name="DTR">'X'!$L$25</definedName>
    <definedName name="GST">'Mercury'!$K$29:$K$82</definedName>
    <definedName name="lat">'Mercury'!$C$24</definedName>
    <definedName name="lng">'Mercury'!$C$25</definedName>
    <definedName name="Place">'Mercury'!$C$23</definedName>
    <definedName name="_xlnm.Print_Area" localSheetId="0">'Mercury'!$A$1:$P$91</definedName>
    <definedName name="RA">'Mercury'!$I$29:$I$82</definedName>
    <definedName name="RTD">'X'!$L$24</definedName>
  </definedNames>
  <calcPr fullCalcOnLoad="1" refMode="R1C1"/>
</workbook>
</file>

<file path=xl/sharedStrings.xml><?xml version="1.0" encoding="utf-8"?>
<sst xmlns="http://schemas.openxmlformats.org/spreadsheetml/2006/main" count="210" uniqueCount="194">
  <si>
    <t>http://sunearth.gsfc.nasa.gov/eclipse/transit/catalog/Tcatkey.html</t>
  </si>
  <si>
    <t>Local Circumstances for Transits of Mercury: 1901 CE to 2300 CE</t>
  </si>
  <si>
    <t>http://eclipse.gsfc.nasa.gov/transit/catalog/MercuryCatalog.html</t>
  </si>
  <si>
    <t>Reykjavík</t>
  </si>
  <si>
    <t>Tenerife</t>
  </si>
  <si>
    <t>Europe - 1</t>
  </si>
  <si>
    <t>Berlin</t>
  </si>
  <si>
    <t>Bern</t>
  </si>
  <si>
    <t>Copenhagen</t>
  </si>
  <si>
    <t>Dublin</t>
  </si>
  <si>
    <t>Madrid</t>
  </si>
  <si>
    <t>Europe - 2</t>
  </si>
  <si>
    <t>Russia</t>
  </si>
  <si>
    <t>Vienna</t>
  </si>
  <si>
    <t>Moscow</t>
  </si>
  <si>
    <t>St. Petersburg</t>
  </si>
  <si>
    <t>Africa</t>
  </si>
  <si>
    <t>Addis Abeba</t>
  </si>
  <si>
    <t>Cairo</t>
  </si>
  <si>
    <t>Cape Town</t>
  </si>
  <si>
    <t>Johannesburg</t>
  </si>
  <si>
    <t>Harare</t>
  </si>
  <si>
    <t>Nairobi</t>
  </si>
  <si>
    <t>Asia Minor</t>
  </si>
  <si>
    <t>Baghdad</t>
  </si>
  <si>
    <t>Esfahan</t>
  </si>
  <si>
    <t>Istanbul</t>
  </si>
  <si>
    <t>Tel Aviv</t>
  </si>
  <si>
    <t>Asia</t>
  </si>
  <si>
    <t>China</t>
  </si>
  <si>
    <t>Manila</t>
  </si>
  <si>
    <t>Beijing</t>
  </si>
  <si>
    <t>Canton</t>
  </si>
  <si>
    <t>Shanghai</t>
  </si>
  <si>
    <t>Pacifica</t>
  </si>
  <si>
    <t>Auckland</t>
  </si>
  <si>
    <t xml:space="preserve">  1907 Nov 14</t>
  </si>
  <si>
    <t xml:space="preserve">  1914 Nov 07</t>
  </si>
  <si>
    <t xml:space="preserve">  1924 May 08</t>
  </si>
  <si>
    <t xml:space="preserve">  1927 Nov 10</t>
  </si>
  <si>
    <t xml:space="preserve">  1937 May 11</t>
  </si>
  <si>
    <t xml:space="preserve">  1940 Nov 11</t>
  </si>
  <si>
    <t xml:space="preserve">  1953 Nov 14</t>
  </si>
  <si>
    <t xml:space="preserve">  1957 May 06</t>
  </si>
  <si>
    <t xml:space="preserve">  1960 Nov 07</t>
  </si>
  <si>
    <t xml:space="preserve">  1970 May 09</t>
  </si>
  <si>
    <t xml:space="preserve">  1973 Nov 10</t>
  </si>
  <si>
    <t xml:space="preserve">  1986 Nov 13</t>
  </si>
  <si>
    <t xml:space="preserve">  1993 Nov 06</t>
  </si>
  <si>
    <t xml:space="preserve">  1999 Nov 15</t>
  </si>
  <si>
    <t xml:space="preserve">  2003 May 07</t>
  </si>
  <si>
    <t xml:space="preserve">  2006 Nov 08</t>
  </si>
  <si>
    <t xml:space="preserve">  2016 May 09</t>
  </si>
  <si>
    <t xml:space="preserve">  2019 Nov 11</t>
  </si>
  <si>
    <t xml:space="preserve">  2032 Nov 13</t>
  </si>
  <si>
    <t xml:space="preserve">  2039 Nov 07</t>
  </si>
  <si>
    <t xml:space="preserve">  2049 May 07</t>
  </si>
  <si>
    <t xml:space="preserve">  2052 Nov 09</t>
  </si>
  <si>
    <t xml:space="preserve">  2062 May 10</t>
  </si>
  <si>
    <t xml:space="preserve">  2065 Nov 11</t>
  </si>
  <si>
    <t xml:space="preserve">  2078 Nov 14</t>
  </si>
  <si>
    <t xml:space="preserve">  2085 Nov 07</t>
  </si>
  <si>
    <t xml:space="preserve">  2095 May 08</t>
  </si>
  <si>
    <t xml:space="preserve">  2098 Nov 10</t>
  </si>
  <si>
    <t xml:space="preserve">  2108 May 12</t>
  </si>
  <si>
    <t xml:space="preserve">  2111 Nov 14</t>
  </si>
  <si>
    <t xml:space="preserve">  2124 Nov 15</t>
  </si>
  <si>
    <t xml:space="preserve">  2131 Nov 09</t>
  </si>
  <si>
    <t xml:space="preserve">  2141 May 10</t>
  </si>
  <si>
    <t xml:space="preserve">  2144 Nov 11</t>
  </si>
  <si>
    <t xml:space="preserve">  2154 May 13</t>
  </si>
  <si>
    <t xml:space="preserve">  2157 Nov 14</t>
  </si>
  <si>
    <t xml:space="preserve">  2170 Nov 16</t>
  </si>
  <si>
    <t xml:space="preserve">  2174 May 08</t>
  </si>
  <si>
    <t xml:space="preserve">  2177 Nov 09</t>
  </si>
  <si>
    <t xml:space="preserve">  2187 May 11</t>
  </si>
  <si>
    <t xml:space="preserve">  2190 Nov 12</t>
  </si>
  <si>
    <t xml:space="preserve">  2203 Nov 16</t>
  </si>
  <si>
    <t xml:space="preserve">  2210 Nov 09</t>
  </si>
  <si>
    <t xml:space="preserve">  2220 May 09</t>
  </si>
  <si>
    <t xml:space="preserve">  2223 Nov 12</t>
  </si>
  <si>
    <t xml:space="preserve">  2233 May 12</t>
  </si>
  <si>
    <t xml:space="preserve">  2236 Nov 13</t>
  </si>
  <si>
    <t xml:space="preserve">  2249 Nov 16</t>
  </si>
  <si>
    <t xml:space="preserve">  2256 Nov 09</t>
  </si>
  <si>
    <t xml:space="preserve">  2266 May 10</t>
  </si>
  <si>
    <t xml:space="preserve">  2269 Nov 12</t>
  </si>
  <si>
    <t xml:space="preserve">  2279 May 13</t>
  </si>
  <si>
    <t xml:space="preserve">  2282 Nov 15</t>
  </si>
  <si>
    <t xml:space="preserve">  2295 Nov 17</t>
  </si>
  <si>
    <t>Perth</t>
  </si>
  <si>
    <t>Jakarta</t>
  </si>
  <si>
    <t>Papeete</t>
  </si>
  <si>
    <t>Hawaii</t>
  </si>
  <si>
    <t>Table Explanation:</t>
  </si>
  <si>
    <t>Place:</t>
  </si>
  <si>
    <t xml:space="preserve">  (for Latitude:  + = North;  - = South)</t>
  </si>
  <si>
    <t xml:space="preserve">  (for Longitude:  + = East;  - = West)</t>
  </si>
  <si>
    <t xml:space="preserve">The transit times in this table are geocentric. </t>
  </si>
  <si>
    <t xml:space="preserve">DO NOT EDIT THIS PAGE! </t>
  </si>
  <si>
    <t>It is used as a work sheet for calculating the Sun's altitude during each transit.</t>
  </si>
  <si>
    <t>Rome</t>
  </si>
  <si>
    <t>München</t>
  </si>
  <si>
    <t>Delhi</t>
  </si>
  <si>
    <t>Hong Kong</t>
  </si>
  <si>
    <t>Sydney</t>
  </si>
  <si>
    <t>Tokyo</t>
  </si>
  <si>
    <t xml:space="preserve">             Azm  =  ArcTan  -(Cos dec Sin HA) / (Sin dec Cos lat -  Cos dec Cos HA Sin lat)]</t>
  </si>
  <si>
    <t>HA  = 15 * (GST + t - RA ) + lng</t>
  </si>
  <si>
    <t>Instructions:</t>
  </si>
  <si>
    <t>Yellow = Sun Above Horizon</t>
  </si>
  <si>
    <t>The following table gives dates and times for all Transits of Mercury for 400 years. To calculate the Sun's altitude for any given location, enter the place name, latitude and longitude in the green box below. The calculated altitudes for that location will appear to the right in the last five columns of the transit table. The Excel spreadsheet automatically color codes each altitude grey or yellow depending on whether the Sun is below or above the horizon, respectively.</t>
  </si>
  <si>
    <t>Grey = Sun Below Horizon</t>
  </si>
  <si>
    <t>Fred Espenak, NASA/GSFC</t>
  </si>
  <si>
    <t>I</t>
  </si>
  <si>
    <t>II</t>
  </si>
  <si>
    <t>III</t>
  </si>
  <si>
    <t>IV</t>
  </si>
  <si>
    <t>Sep.</t>
  </si>
  <si>
    <t>Sun RA</t>
  </si>
  <si>
    <t>Sun Dec</t>
  </si>
  <si>
    <t>GST</t>
  </si>
  <si>
    <t>Series</t>
  </si>
  <si>
    <t>Date</t>
  </si>
  <si>
    <t>Sun HA</t>
  </si>
  <si>
    <t>Longitude:</t>
  </si>
  <si>
    <t>Latitude:</t>
  </si>
  <si>
    <t>Constants</t>
  </si>
  <si>
    <t>ALTITUDE KEY</t>
  </si>
  <si>
    <t>RTD=</t>
  </si>
  <si>
    <t>ABOVE HORIZON</t>
  </si>
  <si>
    <t>DTR=</t>
  </si>
  <si>
    <t>BELOW HORIZON</t>
  </si>
  <si>
    <t>Altitude of Sun at each Contact</t>
  </si>
  <si>
    <t>max.</t>
  </si>
  <si>
    <t xml:space="preserve">             alt  =  ArcSin [ Sin dec Sin lat + Cos dec Cos HA Cos lat ]</t>
  </si>
  <si>
    <t>max</t>
  </si>
  <si>
    <t>Universal Time of each Contact</t>
  </si>
  <si>
    <t>—</t>
  </si>
  <si>
    <t>Altitude Color Key:</t>
  </si>
  <si>
    <t xml:space="preserve">New York </t>
  </si>
  <si>
    <t>Atlanta</t>
  </si>
  <si>
    <t>Chicago</t>
  </si>
  <si>
    <t>Denver</t>
  </si>
  <si>
    <t>Houston</t>
  </si>
  <si>
    <t>Honolulu</t>
  </si>
  <si>
    <t>Los Angeles</t>
  </si>
  <si>
    <t>Philadelphia</t>
  </si>
  <si>
    <t>Phoenix</t>
  </si>
  <si>
    <t>Portland</t>
  </si>
  <si>
    <t>San Francisco</t>
  </si>
  <si>
    <t>Washington DC</t>
  </si>
  <si>
    <t>Miami</t>
  </si>
  <si>
    <t>London</t>
  </si>
  <si>
    <t>Paris</t>
  </si>
  <si>
    <t>Athens</t>
  </si>
  <si>
    <t>Helsinki</t>
  </si>
  <si>
    <t>You may copy any location below and paste it into the Transit of Venus table to calculate the Sun's altitude for that location.</t>
  </si>
  <si>
    <t>United States - 1</t>
  </si>
  <si>
    <t>Birmingham</t>
  </si>
  <si>
    <t>Boise</t>
  </si>
  <si>
    <t>Boston</t>
  </si>
  <si>
    <t>Cleveland</t>
  </si>
  <si>
    <t>Detroit</t>
  </si>
  <si>
    <t>Hartford</t>
  </si>
  <si>
    <t>United States - 2</t>
  </si>
  <si>
    <t>Kansas City</t>
  </si>
  <si>
    <t>Lincoln</t>
  </si>
  <si>
    <t>Louisville</t>
  </si>
  <si>
    <t>Minneapolis</t>
  </si>
  <si>
    <t>Oklahoma City</t>
  </si>
  <si>
    <t>United States - 3</t>
  </si>
  <si>
    <t>Richmond</t>
  </si>
  <si>
    <t>The observed transit times for a given location may differ by up to 3 minutes.</t>
  </si>
  <si>
    <t>Furthermore, the Sun's actual altitude at any location may differ by up to 1 degree from this table due to the geocentric approximation.</t>
  </si>
  <si>
    <t>Salt Lake City</t>
  </si>
  <si>
    <t>2004 Apr 26</t>
  </si>
  <si>
    <t>San Diego</t>
  </si>
  <si>
    <t>Seattle</t>
  </si>
  <si>
    <t>Canada</t>
  </si>
  <si>
    <t>Ottawa</t>
  </si>
  <si>
    <t>Québec</t>
  </si>
  <si>
    <t>Toronto</t>
  </si>
  <si>
    <t>Vancouver</t>
  </si>
  <si>
    <t>Mexico, Central America, Caribbean</t>
  </si>
  <si>
    <t>Mexico City</t>
  </si>
  <si>
    <t>San Jose</t>
  </si>
  <si>
    <t>San Juan</t>
  </si>
  <si>
    <t>South America</t>
  </si>
  <si>
    <t>Buenos Aires</t>
  </si>
  <si>
    <t>La Paz</t>
  </si>
  <si>
    <t>Quito</t>
  </si>
  <si>
    <t>Santiago</t>
  </si>
  <si>
    <t>Atlantic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</si>
</sst>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6">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b/>
      <sz val="14"/>
      <color indexed="10"/>
      <name val="Geneva"/>
      <family val="0"/>
    </font>
    <font>
      <sz val="14"/>
      <color indexed="10"/>
      <name val="Geneva"/>
      <family val="0"/>
    </font>
    <font>
      <b/>
      <u val="single"/>
      <sz val="18"/>
      <name val="Arial"/>
      <family val="0"/>
    </font>
    <font>
      <b/>
      <u val="single"/>
      <sz val="12"/>
      <color indexed="12"/>
      <name val="Geneva"/>
      <family val="0"/>
    </font>
    <font>
      <u val="single"/>
      <sz val="9"/>
      <color indexed="12"/>
      <name val="Geneva"/>
      <family val="0"/>
    </font>
    <font>
      <u val="single"/>
      <sz val="9"/>
      <color indexed="36"/>
      <name val="Geneva"/>
      <family val="0"/>
    </font>
    <font>
      <b/>
      <sz val="12"/>
      <name val="Geneva"/>
      <family val="0"/>
    </font>
    <font>
      <b/>
      <sz val="12"/>
      <color indexed="10"/>
      <name val="Geneva"/>
      <family val="0"/>
    </font>
    <font>
      <b/>
      <u val="single"/>
      <sz val="10"/>
      <color indexed="12"/>
      <name val="Geneva"/>
      <family val="0"/>
    </font>
  </fonts>
  <fills count="8">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s>
  <borders count="27">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Alignment="1">
      <alignment horizontal="center"/>
    </xf>
    <xf numFmtId="2" fontId="0" fillId="0" borderId="0" xfId="0" applyNumberFormat="1" applyAlignment="1">
      <alignmen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0" fillId="0" borderId="4" xfId="0" applyFill="1" applyBorder="1" applyAlignment="1">
      <alignment horizontal="center"/>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6" xfId="0" applyFill="1" applyBorder="1" applyAlignment="1">
      <alignment horizontal="center"/>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Fill="1" applyBorder="1" applyAlignment="1">
      <alignment horizontal="center"/>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7" fillId="0" borderId="0" xfId="0" applyFont="1" applyAlignment="1">
      <alignment/>
    </xf>
    <xf numFmtId="0" fontId="8" fillId="0" borderId="0" xfId="0" applyFont="1" applyAlignment="1">
      <alignment/>
    </xf>
    <xf numFmtId="0" fontId="1" fillId="0" borderId="0" xfId="0" applyFont="1" applyAlignment="1" applyProtection="1">
      <alignment/>
      <protection locked="0"/>
    </xf>
    <xf numFmtId="0" fontId="0" fillId="0" borderId="0" xfId="0" applyAlignment="1" applyProtection="1">
      <alignment/>
      <protection locked="0"/>
    </xf>
    <xf numFmtId="0" fontId="0" fillId="4" borderId="9" xfId="0" applyFill="1" applyBorder="1" applyAlignment="1" applyProtection="1">
      <alignment horizontal="right"/>
      <protection locked="0"/>
    </xf>
    <xf numFmtId="165" fontId="0" fillId="4" borderId="10" xfId="0" applyNumberFormat="1" applyFill="1" applyBorder="1" applyAlignment="1" applyProtection="1">
      <alignment/>
      <protection locked="0"/>
    </xf>
    <xf numFmtId="165" fontId="0" fillId="4" borderId="11" xfId="0" applyNumberFormat="1" applyFill="1" applyBorder="1" applyAlignment="1" applyProtection="1">
      <alignment/>
      <protection locked="0"/>
    </xf>
    <xf numFmtId="0" fontId="0" fillId="0" borderId="0" xfId="0" applyAlignment="1" applyProtection="1">
      <alignment horizontal="center"/>
      <protection/>
    </xf>
    <xf numFmtId="0" fontId="0" fillId="0" borderId="0" xfId="0" applyAlignment="1" applyProtection="1">
      <alignment/>
      <protection/>
    </xf>
    <xf numFmtId="0" fontId="13" fillId="0" borderId="0" xfId="0" applyFont="1" applyAlignment="1" applyProtection="1">
      <alignment horizontal="center"/>
      <protection/>
    </xf>
    <xf numFmtId="0" fontId="13" fillId="0" borderId="0" xfId="0" applyFont="1" applyAlignment="1" applyProtection="1">
      <alignment/>
      <protection/>
    </xf>
    <xf numFmtId="0" fontId="13" fillId="0" borderId="0" xfId="0" applyFont="1" applyAlignment="1" applyProtection="1">
      <alignment/>
      <protection/>
    </xf>
    <xf numFmtId="0" fontId="9" fillId="0" borderId="0" xfId="0" applyFont="1" applyFill="1" applyAlignment="1" applyProtection="1">
      <alignment horizontal="left"/>
      <protection/>
    </xf>
    <xf numFmtId="0" fontId="1" fillId="0" borderId="2" xfId="0" applyFont="1" applyFill="1" applyBorder="1" applyAlignment="1" applyProtection="1">
      <alignment horizontal="left"/>
      <protection/>
    </xf>
    <xf numFmtId="0" fontId="0" fillId="0" borderId="3" xfId="0" applyBorder="1" applyAlignment="1" applyProtection="1">
      <alignment horizontal="center"/>
      <protection/>
    </xf>
    <xf numFmtId="0" fontId="6" fillId="0" borderId="5" xfId="0" applyFont="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Alignment="1" applyProtection="1">
      <alignment/>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6" xfId="0" applyBorder="1" applyAlignment="1" applyProtection="1">
      <alignment/>
      <protection/>
    </xf>
    <xf numFmtId="0" fontId="1" fillId="0" borderId="1" xfId="0" applyFont="1" applyBorder="1" applyAlignment="1" applyProtection="1">
      <alignment horizontal="left"/>
      <protection/>
    </xf>
    <xf numFmtId="0" fontId="0" fillId="0" borderId="7" xfId="0" applyBorder="1" applyAlignment="1" applyProtection="1">
      <alignment horizontal="center"/>
      <protection/>
    </xf>
    <xf numFmtId="0" fontId="0" fillId="0" borderId="7" xfId="0" applyBorder="1" applyAlignment="1" applyProtection="1">
      <alignment/>
      <protection/>
    </xf>
    <xf numFmtId="0" fontId="0" fillId="0" borderId="8" xfId="0" applyBorder="1" applyAlignment="1" applyProtection="1">
      <alignment/>
      <protection/>
    </xf>
    <xf numFmtId="0" fontId="1" fillId="0" borderId="2" xfId="0" applyFont="1"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1"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0" borderId="0" xfId="0" applyAlignment="1" applyProtection="1">
      <alignment horizontal="left"/>
      <protection/>
    </xf>
    <xf numFmtId="0" fontId="0" fillId="0" borderId="0" xfId="0" applyFill="1" applyBorder="1" applyAlignment="1" applyProtection="1">
      <alignment horizontal="left"/>
      <protection/>
    </xf>
    <xf numFmtId="0" fontId="5" fillId="5" borderId="1" xfId="0" applyFont="1" applyFill="1" applyBorder="1" applyAlignment="1" applyProtection="1">
      <alignment/>
      <protection/>
    </xf>
    <xf numFmtId="0" fontId="5" fillId="5" borderId="8" xfId="0" applyFont="1" applyFill="1" applyBorder="1" applyAlignment="1" applyProtection="1">
      <alignment/>
      <protection/>
    </xf>
    <xf numFmtId="0" fontId="5" fillId="5" borderId="7" xfId="0" applyFont="1" applyFill="1" applyBorder="1" applyAlignment="1" applyProtection="1">
      <alignment/>
      <protection/>
    </xf>
    <xf numFmtId="0" fontId="0" fillId="6" borderId="2" xfId="0" applyFill="1" applyBorder="1" applyAlignment="1" applyProtection="1">
      <alignment/>
      <protection/>
    </xf>
    <xf numFmtId="0" fontId="0" fillId="6" borderId="3" xfId="0" applyFill="1" applyBorder="1" applyAlignment="1" applyProtection="1">
      <alignment/>
      <protection/>
    </xf>
    <xf numFmtId="0" fontId="1" fillId="6" borderId="3" xfId="0" applyFont="1" applyFill="1" applyBorder="1" applyAlignment="1" applyProtection="1">
      <alignment/>
      <protection/>
    </xf>
    <xf numFmtId="0" fontId="0" fillId="6" borderId="4" xfId="0" applyFill="1" applyBorder="1" applyAlignment="1" applyProtection="1">
      <alignment/>
      <protection/>
    </xf>
    <xf numFmtId="0" fontId="1" fillId="6" borderId="3" xfId="0" applyFont="1" applyFill="1" applyBorder="1" applyAlignment="1" applyProtection="1">
      <alignment horizontal="center"/>
      <protection/>
    </xf>
    <xf numFmtId="0" fontId="0" fillId="6" borderId="5" xfId="0" applyFill="1" applyBorder="1" applyAlignment="1" applyProtection="1">
      <alignment/>
      <protection/>
    </xf>
    <xf numFmtId="0" fontId="0" fillId="6" borderId="0" xfId="0" applyFill="1" applyBorder="1" applyAlignment="1" applyProtection="1">
      <alignment/>
      <protection/>
    </xf>
    <xf numFmtId="0" fontId="1" fillId="6" borderId="0" xfId="0" applyFont="1" applyFill="1" applyBorder="1" applyAlignment="1" applyProtection="1">
      <alignment horizontal="center"/>
      <protection/>
    </xf>
    <xf numFmtId="0" fontId="0" fillId="6" borderId="6" xfId="0" applyFill="1" applyBorder="1" applyAlignment="1" applyProtection="1">
      <alignment/>
      <protection/>
    </xf>
    <xf numFmtId="0" fontId="1" fillId="6" borderId="12" xfId="0" applyFont="1" applyFill="1" applyBorder="1" applyAlignment="1" applyProtection="1">
      <alignment horizontal="center"/>
      <protection/>
    </xf>
    <xf numFmtId="0" fontId="1" fillId="6" borderId="13" xfId="0" applyFont="1" applyFill="1" applyBorder="1" applyAlignment="1" applyProtection="1">
      <alignment horizontal="center"/>
      <protection/>
    </xf>
    <xf numFmtId="0" fontId="1" fillId="6" borderId="14" xfId="0" applyFont="1" applyFill="1" applyBorder="1" applyAlignment="1" applyProtection="1">
      <alignment horizontal="center"/>
      <protection/>
    </xf>
    <xf numFmtId="0" fontId="1" fillId="6" borderId="15" xfId="0" applyFont="1" applyFill="1" applyBorder="1" applyAlignment="1" applyProtection="1">
      <alignment horizontal="center"/>
      <protection/>
    </xf>
    <xf numFmtId="0" fontId="1" fillId="6" borderId="16" xfId="0" applyFont="1" applyFill="1" applyBorder="1" applyAlignment="1" applyProtection="1">
      <alignment horizontal="center"/>
      <protection/>
    </xf>
    <xf numFmtId="0" fontId="1" fillId="6" borderId="17" xfId="0" applyFont="1" applyFill="1" applyBorder="1" applyAlignment="1" applyProtection="1">
      <alignment horizontal="center"/>
      <protection/>
    </xf>
    <xf numFmtId="1" fontId="4" fillId="7" borderId="18" xfId="0" applyNumberFormat="1" applyFont="1" applyFill="1" applyBorder="1" applyAlignment="1" applyProtection="1">
      <alignment horizontal="center"/>
      <protection/>
    </xf>
    <xf numFmtId="1" fontId="4" fillId="7" borderId="19" xfId="0" applyNumberFormat="1" applyFont="1" applyFill="1" applyBorder="1" applyAlignment="1" applyProtection="1">
      <alignment horizontal="center"/>
      <protection/>
    </xf>
    <xf numFmtId="1" fontId="4" fillId="7" borderId="20" xfId="0" applyNumberFormat="1" applyFont="1" applyFill="1" applyBorder="1" applyAlignment="1" applyProtection="1">
      <alignment horizontal="center"/>
      <protection/>
    </xf>
    <xf numFmtId="49" fontId="0" fillId="0" borderId="15" xfId="0" applyNumberFormat="1" applyBorder="1" applyAlignment="1" applyProtection="1">
      <alignment/>
      <protection/>
    </xf>
    <xf numFmtId="0" fontId="0" fillId="0" borderId="16" xfId="0" applyBorder="1" applyAlignment="1" applyProtection="1">
      <alignment horizontal="center"/>
      <protection/>
    </xf>
    <xf numFmtId="20" fontId="0" fillId="0" borderId="16" xfId="0" applyNumberFormat="1" applyBorder="1" applyAlignment="1" applyProtection="1">
      <alignment horizontal="center"/>
      <protection/>
    </xf>
    <xf numFmtId="164" fontId="0" fillId="0" borderId="16" xfId="0" applyNumberFormat="1" applyBorder="1" applyAlignment="1" applyProtection="1">
      <alignment horizontal="center"/>
      <protection/>
    </xf>
    <xf numFmtId="165" fontId="0" fillId="0" borderId="16" xfId="0" applyNumberFormat="1" applyBorder="1" applyAlignment="1" applyProtection="1">
      <alignment horizontal="center"/>
      <protection/>
    </xf>
    <xf numFmtId="2" fontId="0" fillId="0" borderId="16" xfId="0" applyNumberFormat="1" applyBorder="1" applyAlignment="1" applyProtection="1">
      <alignment horizontal="center"/>
      <protection/>
    </xf>
    <xf numFmtId="165" fontId="0" fillId="0" borderId="17" xfId="0" applyNumberFormat="1" applyBorder="1" applyAlignment="1" applyProtection="1">
      <alignment horizontal="center"/>
      <protection/>
    </xf>
    <xf numFmtId="49" fontId="0" fillId="0" borderId="21" xfId="0" applyNumberFormat="1" applyBorder="1" applyAlignment="1" applyProtection="1">
      <alignment/>
      <protection/>
    </xf>
    <xf numFmtId="0" fontId="0" fillId="0" borderId="22" xfId="0" applyBorder="1" applyAlignment="1" applyProtection="1">
      <alignment horizontal="center"/>
      <protection/>
    </xf>
    <xf numFmtId="20" fontId="0" fillId="0" borderId="22" xfId="0" applyNumberFormat="1" applyBorder="1" applyAlignment="1" applyProtection="1">
      <alignment horizontal="center"/>
      <protection/>
    </xf>
    <xf numFmtId="164" fontId="0" fillId="0" borderId="22" xfId="0" applyNumberFormat="1" applyBorder="1" applyAlignment="1" applyProtection="1">
      <alignment horizontal="center"/>
      <protection/>
    </xf>
    <xf numFmtId="165" fontId="0" fillId="0" borderId="22" xfId="0" applyNumberFormat="1" applyBorder="1" applyAlignment="1" applyProtection="1">
      <alignment horizontal="center"/>
      <protection/>
    </xf>
    <xf numFmtId="2" fontId="0" fillId="0" borderId="22" xfId="0" applyNumberFormat="1" applyBorder="1" applyAlignment="1" applyProtection="1">
      <alignment horizontal="center"/>
      <protection/>
    </xf>
    <xf numFmtId="165" fontId="0" fillId="0" borderId="23" xfId="0" applyNumberFormat="1" applyBorder="1" applyAlignment="1" applyProtection="1">
      <alignment horizontal="center"/>
      <protection/>
    </xf>
    <xf numFmtId="1" fontId="4" fillId="7" borderId="24" xfId="0" applyNumberFormat="1" applyFont="1" applyFill="1" applyBorder="1" applyAlignment="1" applyProtection="1">
      <alignment horizontal="center"/>
      <protection/>
    </xf>
    <xf numFmtId="1" fontId="4" fillId="7" borderId="25" xfId="0" applyNumberFormat="1" applyFont="1" applyFill="1" applyBorder="1" applyAlignment="1" applyProtection="1">
      <alignment horizontal="center"/>
      <protection/>
    </xf>
    <xf numFmtId="1" fontId="4" fillId="7" borderId="26" xfId="0" applyNumberFormat="1" applyFont="1" applyFill="1" applyBorder="1" applyAlignment="1" applyProtection="1">
      <alignment horizontal="center"/>
      <protection/>
    </xf>
    <xf numFmtId="0" fontId="14" fillId="0" borderId="0" xfId="0" applyFont="1" applyAlignment="1">
      <alignment/>
    </xf>
    <xf numFmtId="0" fontId="10" fillId="0" borderId="0" xfId="20" applyFont="1" applyAlignment="1" applyProtection="1">
      <alignment/>
      <protection/>
    </xf>
    <xf numFmtId="0" fontId="15" fillId="0" borderId="7" xfId="20" applyFont="1" applyBorder="1" applyAlignment="1" applyProtection="1">
      <alignment/>
      <protection/>
    </xf>
    <xf numFmtId="0" fontId="0" fillId="0" borderId="3" xfId="0" applyNumberFormat="1" applyFont="1" applyFill="1" applyBorder="1" applyAlignment="1" applyProtection="1">
      <alignment horizontal="left" wrapText="1"/>
      <protection/>
    </xf>
    <xf numFmtId="0" fontId="0" fillId="0" borderId="3" xfId="0" applyBorder="1" applyAlignment="1" applyProtection="1">
      <alignment wrapText="1"/>
      <protection/>
    </xf>
    <xf numFmtId="0" fontId="0" fillId="0" borderId="4" xfId="0" applyBorder="1" applyAlignment="1" applyProtection="1">
      <alignment wrapText="1"/>
      <protection/>
    </xf>
    <xf numFmtId="0" fontId="0" fillId="0" borderId="0" xfId="0" applyBorder="1" applyAlignment="1" applyProtection="1">
      <alignment wrapText="1"/>
      <protection/>
    </xf>
    <xf numFmtId="0" fontId="0" fillId="0" borderId="6" xfId="0"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auto="1"/>
      </font>
      <fill>
        <patternFill>
          <bgColor rgb="FFFCF305"/>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11</xdr:col>
      <xdr:colOff>485775</xdr:colOff>
      <xdr:row>9</xdr:row>
      <xdr:rowOff>9525</xdr:rowOff>
    </xdr:to>
    <xdr:pic>
      <xdr:nvPicPr>
        <xdr:cNvPr id="1" name="Picture 2"/>
        <xdr:cNvPicPr preferRelativeResize="1">
          <a:picLocks noChangeAspect="1"/>
        </xdr:cNvPicPr>
      </xdr:nvPicPr>
      <xdr:blipFill>
        <a:blip r:embed="rId1"/>
        <a:stretch>
          <a:fillRect/>
        </a:stretch>
      </xdr:blipFill>
      <xdr:spPr>
        <a:xfrm>
          <a:off x="1038225" y="171450"/>
          <a:ext cx="73247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transit/catalog/MercuryCatalog.html" TargetMode="External" /><Relationship Id="rId2" Type="http://schemas.openxmlformats.org/officeDocument/2006/relationships/hyperlink" Target="http://sunearth.gsfc.nasa.gov/eclipse/transit/catalog/Tcatkey.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P86"/>
  <sheetViews>
    <sheetView tabSelected="1" workbookViewId="0" topLeftCell="A1">
      <selection activeCell="D11" sqref="D11"/>
    </sheetView>
  </sheetViews>
  <sheetFormatPr defaultColWidth="11.00390625" defaultRowHeight="12"/>
  <cols>
    <col min="1" max="1" width="13.125" style="29" customWidth="1"/>
    <col min="2" max="2" width="7.875" style="29" customWidth="1"/>
    <col min="3" max="3" width="10.875" style="30" customWidth="1"/>
    <col min="4" max="7" width="9.875" style="30" customWidth="1"/>
    <col min="8" max="8" width="8.375" style="30" customWidth="1"/>
    <col min="9" max="11" width="7.875" style="30" customWidth="1"/>
    <col min="12" max="12" width="6.50390625" style="30" customWidth="1"/>
    <col min="13" max="13" width="6.625" style="30" customWidth="1"/>
    <col min="14" max="14" width="6.875" style="30" customWidth="1"/>
    <col min="15" max="15" width="6.50390625" style="30" customWidth="1"/>
    <col min="16" max="16" width="7.00390625" style="30" customWidth="1"/>
    <col min="17" max="16384" width="10.875" style="30" customWidth="1"/>
  </cols>
  <sheetData>
    <row r="2" ht="12"/>
    <row r="3" ht="12"/>
    <row r="4" ht="12"/>
    <row r="5" ht="12"/>
    <row r="6" ht="12"/>
    <row r="7" ht="12"/>
    <row r="8" ht="12"/>
    <row r="9" ht="12"/>
    <row r="10" ht="12"/>
    <row r="11" spans="1:12" s="33" customFormat="1" ht="15.75">
      <c r="A11" s="31"/>
      <c r="B11" s="31"/>
      <c r="C11" s="96" t="s">
        <v>2</v>
      </c>
      <c r="E11" s="32"/>
      <c r="F11" s="32"/>
      <c r="G11" s="32"/>
      <c r="H11" s="32"/>
      <c r="I11" s="32"/>
      <c r="J11" s="32"/>
      <c r="K11" s="32"/>
      <c r="L11" s="32"/>
    </row>
    <row r="13" ht="21">
      <c r="B13" s="34" t="s">
        <v>1</v>
      </c>
    </row>
    <row r="14" ht="13.5" thickBot="1"/>
    <row r="15" spans="1:10" ht="12.75">
      <c r="A15" s="35" t="s">
        <v>109</v>
      </c>
      <c r="B15" s="36"/>
      <c r="C15" s="98" t="s">
        <v>111</v>
      </c>
      <c r="D15" s="99"/>
      <c r="E15" s="99"/>
      <c r="F15" s="99"/>
      <c r="G15" s="99"/>
      <c r="H15" s="99"/>
      <c r="I15" s="99"/>
      <c r="J15" s="100"/>
    </row>
    <row r="16" spans="1:12" ht="12.75">
      <c r="A16" s="37"/>
      <c r="B16" s="38"/>
      <c r="C16" s="101"/>
      <c r="D16" s="101"/>
      <c r="E16" s="101"/>
      <c r="F16" s="101"/>
      <c r="G16" s="101"/>
      <c r="H16" s="101"/>
      <c r="I16" s="101"/>
      <c r="J16" s="102"/>
      <c r="L16" s="39" t="s">
        <v>113</v>
      </c>
    </row>
    <row r="17" spans="1:12" ht="12.75">
      <c r="A17" s="37"/>
      <c r="B17" s="38"/>
      <c r="C17" s="101"/>
      <c r="D17" s="101"/>
      <c r="E17" s="101"/>
      <c r="F17" s="101"/>
      <c r="G17" s="101"/>
      <c r="H17" s="101"/>
      <c r="I17" s="101"/>
      <c r="J17" s="102"/>
      <c r="K17" s="40"/>
      <c r="L17" s="39" t="s">
        <v>176</v>
      </c>
    </row>
    <row r="18" spans="1:12" ht="12.75">
      <c r="A18" s="37"/>
      <c r="B18" s="38"/>
      <c r="C18" s="101"/>
      <c r="D18" s="101"/>
      <c r="E18" s="101"/>
      <c r="F18" s="101"/>
      <c r="G18" s="101"/>
      <c r="H18" s="101"/>
      <c r="I18" s="101"/>
      <c r="J18" s="102"/>
      <c r="K18" s="40"/>
      <c r="L18" s="40"/>
    </row>
    <row r="19" spans="1:12" ht="12.75">
      <c r="A19" s="37"/>
      <c r="B19" s="38"/>
      <c r="C19" s="101"/>
      <c r="D19" s="101"/>
      <c r="E19" s="101"/>
      <c r="F19" s="101"/>
      <c r="G19" s="101"/>
      <c r="H19" s="101"/>
      <c r="I19" s="101"/>
      <c r="J19" s="102"/>
      <c r="K19" s="40"/>
      <c r="L19" s="40"/>
    </row>
    <row r="20" spans="1:12" ht="12.75">
      <c r="A20" s="37"/>
      <c r="B20" s="38"/>
      <c r="C20" s="41"/>
      <c r="D20" s="41"/>
      <c r="E20" s="41"/>
      <c r="F20" s="41"/>
      <c r="G20" s="41"/>
      <c r="H20" s="41"/>
      <c r="I20" s="41"/>
      <c r="J20" s="42"/>
      <c r="K20" s="40"/>
      <c r="L20" s="40"/>
    </row>
    <row r="21" spans="1:10" ht="13.5" thickBot="1">
      <c r="A21" s="43" t="s">
        <v>94</v>
      </c>
      <c r="B21" s="44"/>
      <c r="C21" s="97" t="s">
        <v>0</v>
      </c>
      <c r="D21" s="45"/>
      <c r="E21" s="45"/>
      <c r="F21" s="45"/>
      <c r="G21" s="45"/>
      <c r="H21" s="45"/>
      <c r="I21" s="45"/>
      <c r="J21" s="46"/>
    </row>
    <row r="22" spans="12:15" ht="13.5" thickBot="1">
      <c r="L22" s="47" t="s">
        <v>139</v>
      </c>
      <c r="M22" s="48"/>
      <c r="N22" s="48"/>
      <c r="O22" s="49"/>
    </row>
    <row r="23" spans="1:15" ht="12.75">
      <c r="A23" s="50" t="s">
        <v>95</v>
      </c>
      <c r="C23" s="26" t="s">
        <v>140</v>
      </c>
      <c r="D23" s="51"/>
      <c r="E23" s="51"/>
      <c r="F23" s="51"/>
      <c r="L23" s="52" t="s">
        <v>110</v>
      </c>
      <c r="M23" s="53"/>
      <c r="N23" s="54"/>
      <c r="O23" s="53"/>
    </row>
    <row r="24" spans="1:15" s="55" customFormat="1" ht="15.75" thickBot="1">
      <c r="A24" s="50" t="s">
        <v>126</v>
      </c>
      <c r="C24" s="27">
        <v>40.717</v>
      </c>
      <c r="D24" s="56" t="s">
        <v>96</v>
      </c>
      <c r="F24" s="56"/>
      <c r="L24" s="57" t="s">
        <v>112</v>
      </c>
      <c r="M24" s="58"/>
      <c r="N24" s="59"/>
      <c r="O24" s="58"/>
    </row>
    <row r="25" spans="1:6" ht="13.5" thickBot="1">
      <c r="A25" s="50" t="s">
        <v>125</v>
      </c>
      <c r="C25" s="28">
        <v>-74.017</v>
      </c>
      <c r="D25" s="56" t="s">
        <v>97</v>
      </c>
      <c r="F25" s="51"/>
    </row>
    <row r="26" spans="12:16" ht="13.5" thickBot="1">
      <c r="L26" s="60"/>
      <c r="M26" s="61"/>
      <c r="N26" s="62" t="str">
        <f>Place</f>
        <v>New York </v>
      </c>
      <c r="O26" s="61"/>
      <c r="P26" s="63"/>
    </row>
    <row r="27" spans="3:16" ht="13.5" thickBot="1">
      <c r="C27" s="60"/>
      <c r="D27" s="61"/>
      <c r="E27" s="64" t="s">
        <v>137</v>
      </c>
      <c r="F27" s="61"/>
      <c r="G27" s="63"/>
      <c r="L27" s="65"/>
      <c r="M27" s="66"/>
      <c r="N27" s="67" t="s">
        <v>133</v>
      </c>
      <c r="O27" s="66"/>
      <c r="P27" s="68"/>
    </row>
    <row r="28" spans="1:16" ht="12.75">
      <c r="A28" s="69" t="s">
        <v>123</v>
      </c>
      <c r="B28" s="70" t="s">
        <v>122</v>
      </c>
      <c r="C28" s="70" t="s">
        <v>114</v>
      </c>
      <c r="D28" s="70" t="s">
        <v>115</v>
      </c>
      <c r="E28" s="70" t="s">
        <v>134</v>
      </c>
      <c r="F28" s="70" t="s">
        <v>116</v>
      </c>
      <c r="G28" s="70" t="s">
        <v>117</v>
      </c>
      <c r="H28" s="70" t="s">
        <v>118</v>
      </c>
      <c r="I28" s="70" t="s">
        <v>119</v>
      </c>
      <c r="J28" s="70" t="s">
        <v>120</v>
      </c>
      <c r="K28" s="71" t="s">
        <v>121</v>
      </c>
      <c r="L28" s="72" t="s">
        <v>114</v>
      </c>
      <c r="M28" s="73" t="s">
        <v>115</v>
      </c>
      <c r="N28" s="73" t="s">
        <v>136</v>
      </c>
      <c r="O28" s="73" t="s">
        <v>116</v>
      </c>
      <c r="P28" s="74" t="s">
        <v>117</v>
      </c>
    </row>
    <row r="29" spans="1:16" ht="12.75">
      <c r="A29" s="78" t="s">
        <v>36</v>
      </c>
      <c r="B29" s="79">
        <v>2</v>
      </c>
      <c r="C29" s="80">
        <v>0.43333333333333335</v>
      </c>
      <c r="D29" s="80">
        <v>0.43472222222222223</v>
      </c>
      <c r="E29" s="80">
        <v>0.5048611111111111</v>
      </c>
      <c r="F29" s="80">
        <v>0.5743055555555555</v>
      </c>
      <c r="G29" s="80">
        <v>0.576388888888889</v>
      </c>
      <c r="H29" s="81">
        <v>758.6</v>
      </c>
      <c r="I29" s="82">
        <v>15.236</v>
      </c>
      <c r="J29" s="83">
        <v>-18.01</v>
      </c>
      <c r="K29" s="84">
        <v>3.496</v>
      </c>
      <c r="L29" s="75">
        <f>RTD*ASIN(SIN(Dec*DTR)*SIN(lat*DTR)+COS(Dec*DTR)*COS(X!C29*DTR)*COS(lat*DTR))</f>
        <v>-14.680942688720192</v>
      </c>
      <c r="M29" s="76">
        <f>RTD*ASIN(SIN(Dec*DTR)*SIN(lat*DTR)+COS(Dec*DTR)*COS(X!D29*DTR)*COS(lat*DTR))</f>
        <v>-14.309539554044173</v>
      </c>
      <c r="N29" s="76">
        <f>RTD*ASIN(SIN(Dec*DTR)*SIN(lat*DTR)+COS(Dec*DTR)*COS(X!E29*DTR)*COS(lat*DTR))</f>
        <v>3.671976382485423</v>
      </c>
      <c r="O29" s="76">
        <f>RTD*ASIN(SIN(Dec*DTR)*SIN(lat*DTR)+COS(Dec*DTR)*COS(X!F29*DTR)*COS(lat*DTR))</f>
        <v>18.80301927128703</v>
      </c>
      <c r="P29" s="77">
        <f>RTD*ASIN(SIN(Dec*DTR)*SIN(lat*DTR)+COS(Dec*DTR)*COS(X!G29*DTR)*COS(lat*DTR))</f>
        <v>19.192888426358195</v>
      </c>
    </row>
    <row r="30" spans="1:16" ht="12.75">
      <c r="A30" s="78" t="s">
        <v>37</v>
      </c>
      <c r="B30" s="79">
        <v>8</v>
      </c>
      <c r="C30" s="80">
        <v>0.4145833333333333</v>
      </c>
      <c r="D30" s="80">
        <v>0.4159722222222222</v>
      </c>
      <c r="E30" s="80">
        <v>0.5020833333333333</v>
      </c>
      <c r="F30" s="80">
        <v>0.5881944444444445</v>
      </c>
      <c r="G30" s="80">
        <v>0.5895833333333333</v>
      </c>
      <c r="H30" s="81">
        <v>630.7</v>
      </c>
      <c r="I30" s="82">
        <v>14.785</v>
      </c>
      <c r="J30" s="83">
        <v>-16.12</v>
      </c>
      <c r="K30" s="84">
        <v>3.056</v>
      </c>
      <c r="L30" s="75">
        <f>RTD*ASIN(SIN(Dec*DTR)*SIN(lat*DTR)+COS(Dec*DTR)*COS(X!C30*DTR)*COS(lat*DTR))</f>
        <v>-18.44135902047148</v>
      </c>
      <c r="M30" s="76">
        <f>RTD*ASIN(SIN(Dec*DTR)*SIN(lat*DTR)+COS(Dec*DTR)*COS(X!D30*DTR)*COS(lat*DTR))</f>
        <v>-18.064361058134295</v>
      </c>
      <c r="N30" s="76">
        <f>RTD*ASIN(SIN(Dec*DTR)*SIN(lat*DTR)+COS(Dec*DTR)*COS(X!E30*DTR)*COS(lat*DTR))</f>
        <v>4.440648184444981</v>
      </c>
      <c r="O30" s="76">
        <f>RTD*ASIN(SIN(Dec*DTR)*SIN(lat*DTR)+COS(Dec*DTR)*COS(X!F30*DTR)*COS(lat*DTR))</f>
        <v>23.021766678181166</v>
      </c>
      <c r="P30" s="77">
        <f>RTD*ASIN(SIN(Dec*DTR)*SIN(lat*DTR)+COS(Dec*DTR)*COS(X!G30*DTR)*COS(lat*DTR))</f>
        <v>23.26526569538242</v>
      </c>
    </row>
    <row r="31" spans="1:16" ht="12.75">
      <c r="A31" s="78" t="s">
        <v>38</v>
      </c>
      <c r="B31" s="79">
        <v>7</v>
      </c>
      <c r="C31" s="80">
        <v>0.9055555555555556</v>
      </c>
      <c r="D31" s="80">
        <v>0.907638888888889</v>
      </c>
      <c r="E31" s="80">
        <v>0.07013888888888889</v>
      </c>
      <c r="F31" s="80">
        <v>0.23263888888888887</v>
      </c>
      <c r="G31" s="80">
        <v>0.2347222222222222</v>
      </c>
      <c r="H31" s="81">
        <v>84.6</v>
      </c>
      <c r="I31" s="82">
        <v>2.981</v>
      </c>
      <c r="J31" s="83">
        <v>16.97</v>
      </c>
      <c r="K31" s="84">
        <v>15.041</v>
      </c>
      <c r="L31" s="75">
        <f>RTD*ASIN(SIN(Dec*DTR)*SIN(lat*DTR)+COS(Dec*DTR)*COS(X!C31*DTR)*COS(lat*DTR))</f>
        <v>23.813502328100665</v>
      </c>
      <c r="M31" s="76">
        <f>RTD*ASIN(SIN(Dec*DTR)*SIN(lat*DTR)+COS(Dec*DTR)*COS(X!D31*DTR)*COS(lat*DTR))</f>
        <v>23.245630748836373</v>
      </c>
      <c r="N31" s="76">
        <f>RTD*ASIN(SIN(Dec*DTR)*SIN(lat*DTR)+COS(Dec*DTR)*COS(X!E31*DTR)*COS(lat*DTR))</f>
        <v>-17.213520079499027</v>
      </c>
      <c r="O31" s="76">
        <f>RTD*ASIN(SIN(Dec*DTR)*SIN(lat*DTR)+COS(Dec*DTR)*COS(X!F31*DTR)*COS(lat*DTR))</f>
        <v>-31.472977564296574</v>
      </c>
      <c r="P31" s="77">
        <f>RTD*ASIN(SIN(Dec*DTR)*SIN(lat*DTR)+COS(Dec*DTR)*COS(X!G31*DTR)*COS(lat*DTR))</f>
        <v>-31.35133183064014</v>
      </c>
    </row>
    <row r="32" spans="1:16" ht="12.75">
      <c r="A32" s="78" t="s">
        <v>39</v>
      </c>
      <c r="B32" s="79">
        <v>6</v>
      </c>
      <c r="C32" s="80">
        <v>0.12638888888888888</v>
      </c>
      <c r="D32" s="80">
        <v>0.1277777777777778</v>
      </c>
      <c r="E32" s="80">
        <v>0.24027777777777778</v>
      </c>
      <c r="F32" s="80">
        <v>0.3520833333333333</v>
      </c>
      <c r="G32" s="80">
        <v>0.3534722222222222</v>
      </c>
      <c r="H32" s="81">
        <v>128.7</v>
      </c>
      <c r="I32" s="82">
        <v>14.958</v>
      </c>
      <c r="J32" s="83">
        <v>-16.87</v>
      </c>
      <c r="K32" s="84">
        <v>3.226</v>
      </c>
      <c r="L32" s="75">
        <f>RTD*ASIN(SIN(Dec*DTR)*SIN(lat*DTR)+COS(Dec*DTR)*COS(X!C32*DTR)*COS(lat*DTR))</f>
        <v>-58.13961857379855</v>
      </c>
      <c r="M32" s="76">
        <f>RTD*ASIN(SIN(Dec*DTR)*SIN(lat*DTR)+COS(Dec*DTR)*COS(X!D32*DTR)*COS(lat*DTR))</f>
        <v>-58.42289840701585</v>
      </c>
      <c r="N32" s="76">
        <f>RTD*ASIN(SIN(Dec*DTR)*SIN(lat*DTR)+COS(Dec*DTR)*COS(X!E32*DTR)*COS(lat*DTR))</f>
        <v>-62.22059182444693</v>
      </c>
      <c r="O32" s="76">
        <f>RTD*ASIN(SIN(Dec*DTR)*SIN(lat*DTR)+COS(Dec*DTR)*COS(X!F32*DTR)*COS(lat*DTR))</f>
        <v>-35.941795774445986</v>
      </c>
      <c r="P32" s="77">
        <f>RTD*ASIN(SIN(Dec*DTR)*SIN(lat*DTR)+COS(Dec*DTR)*COS(X!G32*DTR)*COS(lat*DTR))</f>
        <v>-35.56699274930305</v>
      </c>
    </row>
    <row r="33" spans="1:16" ht="12.75">
      <c r="A33" s="78" t="s">
        <v>40</v>
      </c>
      <c r="B33" s="79">
        <v>5</v>
      </c>
      <c r="C33" s="80">
        <v>0.37013888888888885</v>
      </c>
      <c r="D33" s="80" t="s">
        <v>138</v>
      </c>
      <c r="E33" s="80">
        <v>0.3743055555555555</v>
      </c>
      <c r="F33" s="80" t="s">
        <v>138</v>
      </c>
      <c r="G33" s="80">
        <v>0.37916666666666665</v>
      </c>
      <c r="H33" s="81">
        <v>955.5</v>
      </c>
      <c r="I33" s="82">
        <v>3.187</v>
      </c>
      <c r="J33" s="83">
        <v>17.81</v>
      </c>
      <c r="K33" s="84">
        <v>15.248</v>
      </c>
      <c r="L33" s="75">
        <f>RTD*ASIN(SIN(Dec*DTR)*SIN(lat*DTR)+COS(Dec*DTR)*COS(X!C33*DTR)*COS(lat*DTR))</f>
        <v>-9.187892919210201</v>
      </c>
      <c r="M33" s="76" t="s">
        <v>138</v>
      </c>
      <c r="N33" s="76">
        <f>RTD*ASIN(SIN(Dec*DTR)*SIN(lat*DTR)+COS(Dec*DTR)*COS(X!E33*DTR)*COS(lat*DTR))</f>
        <v>-8.23110064663953</v>
      </c>
      <c r="O33" s="76" t="s">
        <v>138</v>
      </c>
      <c r="P33" s="77">
        <f>RTD*ASIN(SIN(Dec*DTR)*SIN(lat*DTR)+COS(Dec*DTR)*COS(X!G33*DTR)*COS(lat*DTR))</f>
        <v>-7.100644854181998</v>
      </c>
    </row>
    <row r="34" spans="1:16" ht="12.75">
      <c r="A34" s="78" t="s">
        <v>41</v>
      </c>
      <c r="B34" s="79">
        <v>4</v>
      </c>
      <c r="C34" s="80">
        <v>0.8673611111111111</v>
      </c>
      <c r="D34" s="80">
        <v>0.86875</v>
      </c>
      <c r="E34" s="80">
        <v>0.9729166666666668</v>
      </c>
      <c r="F34" s="80">
        <v>0.07777777777777778</v>
      </c>
      <c r="G34" s="80">
        <v>0.07847222222222222</v>
      </c>
      <c r="H34" s="81">
        <v>368.5</v>
      </c>
      <c r="I34" s="82">
        <v>15.132</v>
      </c>
      <c r="J34" s="83">
        <v>-17.59</v>
      </c>
      <c r="K34" s="84">
        <v>3.396</v>
      </c>
      <c r="L34" s="75">
        <f>RTD*ASIN(SIN(Dec*DTR)*SIN(lat*DTR)+COS(Dec*DTR)*COS(X!C34*DTR)*COS(lat*DTR))</f>
        <v>8.042580772500433</v>
      </c>
      <c r="M34" s="76">
        <f>RTD*ASIN(SIN(Dec*DTR)*SIN(lat*DTR)+COS(Dec*DTR)*COS(X!D34*DTR)*COS(lat*DTR))</f>
        <v>7.719260165207504</v>
      </c>
      <c r="N34" s="76">
        <f>RTD*ASIN(SIN(Dec*DTR)*SIN(lat*DTR)+COS(Dec*DTR)*COS(X!E34*DTR)*COS(lat*DTR))</f>
        <v>-18.965067682078445</v>
      </c>
      <c r="O34" s="76">
        <f>RTD*ASIN(SIN(Dec*DTR)*SIN(lat*DTR)+COS(Dec*DTR)*COS(X!F34*DTR)*COS(lat*DTR))</f>
        <v>-47.18710140085769</v>
      </c>
      <c r="P34" s="77">
        <f>RTD*ASIN(SIN(Dec*DTR)*SIN(lat*DTR)+COS(Dec*DTR)*COS(X!G34*DTR)*COS(lat*DTR))</f>
        <v>-47.365006398446425</v>
      </c>
    </row>
    <row r="35" spans="1:16" ht="12.75">
      <c r="A35" s="78" t="s">
        <v>42</v>
      </c>
      <c r="B35" s="79">
        <v>2</v>
      </c>
      <c r="C35" s="80">
        <v>0.6506944444444445</v>
      </c>
      <c r="D35" s="80">
        <v>0.6534722222222222</v>
      </c>
      <c r="E35" s="80">
        <v>0.7041666666666666</v>
      </c>
      <c r="F35" s="80">
        <v>0.7548611111111111</v>
      </c>
      <c r="G35" s="80">
        <v>0.7576388888888889</v>
      </c>
      <c r="H35" s="81">
        <v>861.8</v>
      </c>
      <c r="I35" s="82">
        <v>15.308</v>
      </c>
      <c r="J35" s="83">
        <v>-18.28</v>
      </c>
      <c r="K35" s="84">
        <v>3.566</v>
      </c>
      <c r="L35" s="75">
        <f>RTD*ASIN(SIN(Dec*DTR)*SIN(lat*DTR)+COS(Dec*DTR)*COS(X!C35*DTR)*COS(lat*DTR))</f>
        <v>29.18025639856569</v>
      </c>
      <c r="M35" s="76">
        <f>RTD*ASIN(SIN(Dec*DTR)*SIN(lat*DTR)+COS(Dec*DTR)*COS(X!D35*DTR)*COS(lat*DTR))</f>
        <v>29.399345324708204</v>
      </c>
      <c r="N35" s="76">
        <f>RTD*ASIN(SIN(Dec*DTR)*SIN(lat*DTR)+COS(Dec*DTR)*COS(X!E35*DTR)*COS(lat*DTR))</f>
        <v>30.92068147181556</v>
      </c>
      <c r="O35" s="76">
        <f>RTD*ASIN(SIN(Dec*DTR)*SIN(lat*DTR)+COS(Dec*DTR)*COS(X!F35*DTR)*COS(lat*DTR))</f>
        <v>27.679797463844196</v>
      </c>
      <c r="P35" s="77">
        <f>RTD*ASIN(SIN(Dec*DTR)*SIN(lat*DTR)+COS(Dec*DTR)*COS(X!G35*DTR)*COS(lat*DTR))</f>
        <v>27.374430388269683</v>
      </c>
    </row>
    <row r="36" spans="1:16" ht="12.75">
      <c r="A36" s="78" t="s">
        <v>43</v>
      </c>
      <c r="B36" s="79">
        <v>9</v>
      </c>
      <c r="C36" s="80">
        <v>0.9993055555555556</v>
      </c>
      <c r="D36" s="80">
        <v>0.00625</v>
      </c>
      <c r="E36" s="80">
        <v>0.051388888888888894</v>
      </c>
      <c r="F36" s="80">
        <v>0.09722222222222222</v>
      </c>
      <c r="G36" s="80">
        <v>0.10416666666666667</v>
      </c>
      <c r="H36" s="81">
        <v>907.3</v>
      </c>
      <c r="I36" s="82">
        <v>2.852</v>
      </c>
      <c r="J36" s="83">
        <v>16.41</v>
      </c>
      <c r="K36" s="84">
        <v>14.909</v>
      </c>
      <c r="L36" s="75">
        <f>RTD*ASIN(SIN(Dec*DTR)*SIN(lat*DTR)+COS(Dec*DTR)*COS(X!C36*DTR)*COS(lat*DTR))</f>
        <v>-1.33403454768558</v>
      </c>
      <c r="M36" s="76">
        <f>RTD*ASIN(SIN(Dec*DTR)*SIN(lat*DTR)+COS(Dec*DTR)*COS(X!D36*DTR)*COS(lat*DTR))</f>
        <v>-3.065522163095531</v>
      </c>
      <c r="N36" s="76">
        <f>RTD*ASIN(SIN(Dec*DTR)*SIN(lat*DTR)+COS(Dec*DTR)*COS(X!E36*DTR)*COS(lat*DTR))</f>
        <v>-13.66513313782777</v>
      </c>
      <c r="O36" s="76">
        <f>RTD*ASIN(SIN(Dec*DTR)*SIN(lat*DTR)+COS(Dec*DTR)*COS(X!F36*DTR)*COS(lat*DTR))</f>
        <v>-22.791614398857167</v>
      </c>
      <c r="P36" s="77">
        <f>RTD*ASIN(SIN(Dec*DTR)*SIN(lat*DTR)+COS(Dec*DTR)*COS(X!G36*DTR)*COS(lat*DTR))</f>
        <v>-23.980915768919445</v>
      </c>
    </row>
    <row r="37" spans="1:16" ht="12.75">
      <c r="A37" s="78" t="s">
        <v>44</v>
      </c>
      <c r="B37" s="79">
        <v>8</v>
      </c>
      <c r="C37" s="80">
        <v>0.6069444444444444</v>
      </c>
      <c r="D37" s="80">
        <v>0.6083333333333333</v>
      </c>
      <c r="E37" s="80">
        <v>0.7034722222222222</v>
      </c>
      <c r="F37" s="80">
        <v>0.7986111111111112</v>
      </c>
      <c r="G37" s="80">
        <v>0.8</v>
      </c>
      <c r="H37" s="81">
        <v>527.9</v>
      </c>
      <c r="I37" s="82">
        <v>14.855</v>
      </c>
      <c r="J37" s="83">
        <v>-16.42</v>
      </c>
      <c r="K37" s="84">
        <v>3.126</v>
      </c>
      <c r="L37" s="75">
        <f>RTD*ASIN(SIN(Dec*DTR)*SIN(lat*DTR)+COS(Dec*DTR)*COS(X!C37*DTR)*COS(lat*DTR))</f>
        <v>25.837187824729206</v>
      </c>
      <c r="M37" s="76">
        <f>RTD*ASIN(SIN(Dec*DTR)*SIN(lat*DTR)+COS(Dec*DTR)*COS(X!D37*DTR)*COS(lat*DTR))</f>
        <v>26.04661016977582</v>
      </c>
      <c r="N37" s="76">
        <f>RTD*ASIN(SIN(Dec*DTR)*SIN(lat*DTR)+COS(Dec*DTR)*COS(X!E37*DTR)*COS(lat*DTR))</f>
        <v>32.7809052527094</v>
      </c>
      <c r="O37" s="76">
        <f>RTD*ASIN(SIN(Dec*DTR)*SIN(lat*DTR)+COS(Dec*DTR)*COS(X!F37*DTR)*COS(lat*DTR))</f>
        <v>23.080444053693295</v>
      </c>
      <c r="P37" s="77">
        <f>RTD*ASIN(SIN(Dec*DTR)*SIN(lat*DTR)+COS(Dec*DTR)*COS(X!G37*DTR)*COS(lat*DTR))</f>
        <v>22.838486562198042</v>
      </c>
    </row>
    <row r="38" spans="1:16" ht="12.75">
      <c r="A38" s="78" t="s">
        <v>45</v>
      </c>
      <c r="B38" s="79">
        <v>7</v>
      </c>
      <c r="C38" s="80">
        <v>0.1798611111111111</v>
      </c>
      <c r="D38" s="80">
        <v>0.18194444444444444</v>
      </c>
      <c r="E38" s="80">
        <v>0.3444444444444445</v>
      </c>
      <c r="F38" s="80">
        <v>0.5069444444444444</v>
      </c>
      <c r="G38" s="80">
        <v>0.5090277777777777</v>
      </c>
      <c r="H38" s="81">
        <v>114.1</v>
      </c>
      <c r="I38" s="82">
        <v>3.056</v>
      </c>
      <c r="J38" s="83">
        <v>17.28</v>
      </c>
      <c r="K38" s="84">
        <v>15.115</v>
      </c>
      <c r="L38" s="75">
        <f>RTD*ASIN(SIN(Dec*DTR)*SIN(lat*DTR)+COS(Dec*DTR)*COS(X!C38*DTR)*COS(lat*DTR))</f>
        <v>-31.482149751136696</v>
      </c>
      <c r="M38" s="76">
        <f>RTD*ASIN(SIN(Dec*DTR)*SIN(lat*DTR)+COS(Dec*DTR)*COS(X!D38*DTR)*COS(lat*DTR))</f>
        <v>-31.57085009669379</v>
      </c>
      <c r="N38" s="76">
        <f>RTD*ASIN(SIN(Dec*DTR)*SIN(lat*DTR)+COS(Dec*DTR)*COS(X!E38*DTR)*COS(lat*DTR))</f>
        <v>-15.247313684449491</v>
      </c>
      <c r="O38" s="76">
        <f>RTD*ASIN(SIN(Dec*DTR)*SIN(lat*DTR)+COS(Dec*DTR)*COS(X!F38*DTR)*COS(lat*DTR))</f>
        <v>25.70775886236463</v>
      </c>
      <c r="P38" s="77">
        <f>RTD*ASIN(SIN(Dec*DTR)*SIN(lat*DTR)+COS(Dec*DTR)*COS(X!G38*DTR)*COS(lat*DTR))</f>
        <v>26.276136465481752</v>
      </c>
    </row>
    <row r="39" spans="1:16" ht="12.75">
      <c r="A39" s="78" t="s">
        <v>46</v>
      </c>
      <c r="B39" s="79">
        <v>6</v>
      </c>
      <c r="C39" s="80">
        <v>0.32430555555555557</v>
      </c>
      <c r="D39" s="80">
        <v>0.32569444444444445</v>
      </c>
      <c r="E39" s="80">
        <v>0.4388888888888889</v>
      </c>
      <c r="F39" s="80">
        <v>0.5520833333333334</v>
      </c>
      <c r="G39" s="80">
        <v>0.5534722222222223</v>
      </c>
      <c r="H39" s="81">
        <v>26.4</v>
      </c>
      <c r="I39" s="82">
        <v>15.028</v>
      </c>
      <c r="J39" s="83">
        <v>-17.17</v>
      </c>
      <c r="K39" s="84">
        <v>3.296</v>
      </c>
      <c r="L39" s="75">
        <f>RTD*ASIN(SIN(Dec*DTR)*SIN(lat*DTR)+COS(Dec*DTR)*COS(X!C39*DTR)*COS(lat*DTR))</f>
        <v>-43.52939448414723</v>
      </c>
      <c r="M39" s="76">
        <f>RTD*ASIN(SIN(Dec*DTR)*SIN(lat*DTR)+COS(Dec*DTR)*COS(X!D39*DTR)*COS(lat*DTR))</f>
        <v>-43.165231309967446</v>
      </c>
      <c r="N39" s="76">
        <f>RTD*ASIN(SIN(Dec*DTR)*SIN(lat*DTR)+COS(Dec*DTR)*COS(X!E39*DTR)*COS(lat*DTR))</f>
        <v>-12.580197598292518</v>
      </c>
      <c r="O39" s="76">
        <f>RTD*ASIN(SIN(Dec*DTR)*SIN(lat*DTR)+COS(Dec*DTR)*COS(X!F39*DTR)*COS(lat*DTR))</f>
        <v>15.113289568058727</v>
      </c>
      <c r="P39" s="77">
        <f>RTD*ASIN(SIN(Dec*DTR)*SIN(lat*DTR)+COS(Dec*DTR)*COS(X!G39*DTR)*COS(lat*DTR))</f>
        <v>15.404949050759408</v>
      </c>
    </row>
    <row r="40" spans="1:16" ht="12.75">
      <c r="A40" s="78" t="s">
        <v>47</v>
      </c>
      <c r="B40" s="79">
        <v>4</v>
      </c>
      <c r="C40" s="80">
        <v>0.07152777777777779</v>
      </c>
      <c r="D40" s="80">
        <v>0.07291666666666667</v>
      </c>
      <c r="E40" s="80">
        <v>0.17152777777777775</v>
      </c>
      <c r="F40" s="80">
        <v>0.2701388888888889</v>
      </c>
      <c r="G40" s="80">
        <v>0.27152777777777776</v>
      </c>
      <c r="H40" s="81">
        <v>470.5</v>
      </c>
      <c r="I40" s="82">
        <v>15.203</v>
      </c>
      <c r="J40" s="83">
        <v>-17.87</v>
      </c>
      <c r="K40" s="84">
        <v>3.466</v>
      </c>
      <c r="L40" s="75">
        <f>RTD*ASIN(SIN(Dec*DTR)*SIN(lat*DTR)+COS(Dec*DTR)*COS(X!C40*DTR)*COS(lat*DTR))</f>
        <v>-45.74652044434825</v>
      </c>
      <c r="M40" s="76">
        <f>RTD*ASIN(SIN(Dec*DTR)*SIN(lat*DTR)+COS(Dec*DTR)*COS(X!D40*DTR)*COS(lat*DTR))</f>
        <v>-46.1071995436624</v>
      </c>
      <c r="N40" s="76">
        <f>RTD*ASIN(SIN(Dec*DTR)*SIN(lat*DTR)+COS(Dec*DTR)*COS(X!E40*DTR)*COS(lat*DTR))</f>
        <v>-66.05692318409834</v>
      </c>
      <c r="O40" s="76">
        <f>RTD*ASIN(SIN(Dec*DTR)*SIN(lat*DTR)+COS(Dec*DTR)*COS(X!F40*DTR)*COS(lat*DTR))</f>
        <v>-57.341233892637284</v>
      </c>
      <c r="P40" s="77">
        <f>RTD*ASIN(SIN(Dec*DTR)*SIN(lat*DTR)+COS(Dec*DTR)*COS(X!G40*DTR)*COS(lat*DTR))</f>
        <v>-57.03462977135144</v>
      </c>
    </row>
    <row r="41" spans="1:16" ht="12.75">
      <c r="A41" s="78" t="s">
        <v>48</v>
      </c>
      <c r="B41" s="79">
        <v>10</v>
      </c>
      <c r="C41" s="80">
        <v>0.12916666666666668</v>
      </c>
      <c r="D41" s="80">
        <v>0.13333333333333333</v>
      </c>
      <c r="E41" s="80">
        <v>0.16458333333333333</v>
      </c>
      <c r="F41" s="80">
        <v>0.1951388888888889</v>
      </c>
      <c r="G41" s="80">
        <v>0.19930555555555554</v>
      </c>
      <c r="H41" s="81">
        <v>926.7</v>
      </c>
      <c r="I41" s="82">
        <v>14.753</v>
      </c>
      <c r="J41" s="83">
        <v>-15.97</v>
      </c>
      <c r="K41" s="84">
        <v>3.025</v>
      </c>
      <c r="L41" s="75">
        <f>RTD*ASIN(SIN(Dec*DTR)*SIN(lat*DTR)+COS(Dec*DTR)*COS(X!C41*DTR)*COS(lat*DTR))</f>
        <v>-57.99985867615846</v>
      </c>
      <c r="M41" s="76">
        <f>RTD*ASIN(SIN(Dec*DTR)*SIN(lat*DTR)+COS(Dec*DTR)*COS(X!D41*DTR)*COS(lat*DTR))</f>
        <v>-58.804453812212074</v>
      </c>
      <c r="N41" s="76">
        <f>RTD*ASIN(SIN(Dec*DTR)*SIN(lat*DTR)+COS(Dec*DTR)*COS(X!E41*DTR)*COS(lat*DTR))</f>
        <v>-63.57606167051944</v>
      </c>
      <c r="O41" s="76">
        <f>RTD*ASIN(SIN(Dec*DTR)*SIN(lat*DTR)+COS(Dec*DTR)*COS(X!F41*DTR)*COS(lat*DTR))</f>
        <v>-65.25151182865041</v>
      </c>
      <c r="P41" s="77">
        <f>RTD*ASIN(SIN(Dec*DTR)*SIN(lat*DTR)+COS(Dec*DTR)*COS(X!G41*DTR)*COS(lat*DTR))</f>
        <v>-65.20311992723799</v>
      </c>
    </row>
    <row r="42" spans="1:16" ht="12.75">
      <c r="A42" s="78" t="s">
        <v>49</v>
      </c>
      <c r="B42" s="79">
        <v>2</v>
      </c>
      <c r="C42" s="80">
        <v>0.8854166666666666</v>
      </c>
      <c r="D42" s="80">
        <v>0.8958333333333334</v>
      </c>
      <c r="E42" s="80">
        <v>0.9034722222222222</v>
      </c>
      <c r="F42" s="80">
        <v>0.9111111111111111</v>
      </c>
      <c r="G42" s="80">
        <v>0.9215277777777778</v>
      </c>
      <c r="H42" s="81">
        <v>963</v>
      </c>
      <c r="I42" s="82">
        <v>15.379</v>
      </c>
      <c r="J42" s="83">
        <v>-18.54</v>
      </c>
      <c r="K42" s="84">
        <v>3.635</v>
      </c>
      <c r="L42" s="75">
        <f>RTD*ASIN(SIN(Dec*DTR)*SIN(lat*DTR)+COS(Dec*DTR)*COS(X!C42*DTR)*COS(lat*DTR))</f>
        <v>3.158628077676127</v>
      </c>
      <c r="M42" s="76">
        <f>RTD*ASIN(SIN(Dec*DTR)*SIN(lat*DTR)+COS(Dec*DTR)*COS(X!D42*DTR)*COS(lat*DTR))</f>
        <v>0.6181097336602116</v>
      </c>
      <c r="N42" s="76">
        <f>RTD*ASIN(SIN(Dec*DTR)*SIN(lat*DTR)+COS(Dec*DTR)*COS(X!E42*DTR)*COS(lat*DTR))</f>
        <v>-1.278539728600838</v>
      </c>
      <c r="O42" s="76">
        <f>RTD*ASIN(SIN(Dec*DTR)*SIN(lat*DTR)+COS(Dec*DTR)*COS(X!F42*DTR)*COS(lat*DTR))</f>
        <v>-3.2010573057416307</v>
      </c>
      <c r="P42" s="77">
        <f>RTD*ASIN(SIN(Dec*DTR)*SIN(lat*DTR)+COS(Dec*DTR)*COS(X!G42*DTR)*COS(lat*DTR))</f>
        <v>-5.860458850196943</v>
      </c>
    </row>
    <row r="43" spans="1:16" ht="12.75">
      <c r="A43" s="78" t="s">
        <v>50</v>
      </c>
      <c r="B43" s="79">
        <v>9</v>
      </c>
      <c r="C43" s="80">
        <v>0.21736111111111112</v>
      </c>
      <c r="D43" s="80">
        <v>0.22013888888888888</v>
      </c>
      <c r="E43" s="80">
        <v>0.3277777777777778</v>
      </c>
      <c r="F43" s="80">
        <v>0.4354166666666666</v>
      </c>
      <c r="G43" s="80">
        <v>0.4388888888888889</v>
      </c>
      <c r="H43" s="81">
        <v>708.3</v>
      </c>
      <c r="I43" s="82">
        <v>2.926</v>
      </c>
      <c r="J43" s="83">
        <v>16.73</v>
      </c>
      <c r="K43" s="84">
        <v>14.983</v>
      </c>
      <c r="L43" s="75">
        <f>RTD*ASIN(SIN(Dec*DTR)*SIN(lat*DTR)+COS(Dec*DTR)*COS(X!C43*DTR)*COS(lat*DTR))</f>
        <v>-32.35879230818549</v>
      </c>
      <c r="M43" s="76">
        <f>RTD*ASIN(SIN(Dec*DTR)*SIN(lat*DTR)+COS(Dec*DTR)*COS(X!D43*DTR)*COS(lat*DTR))</f>
        <v>-32.27515852710238</v>
      </c>
      <c r="N43" s="76">
        <f>RTD*ASIN(SIN(Dec*DTR)*SIN(lat*DTR)+COS(Dec*DTR)*COS(X!E43*DTR)*COS(lat*DTR))</f>
        <v>-19.08252148386014</v>
      </c>
      <c r="O43" s="76">
        <f>RTD*ASIN(SIN(Dec*DTR)*SIN(lat*DTR)+COS(Dec*DTR)*COS(X!F43*DTR)*COS(lat*DTR))</f>
        <v>6.126118403167579</v>
      </c>
      <c r="P43" s="77">
        <f>RTD*ASIN(SIN(Dec*DTR)*SIN(lat*DTR)+COS(Dec*DTR)*COS(X!G43*DTR)*COS(lat*DTR))</f>
        <v>7.03479562060325</v>
      </c>
    </row>
    <row r="44" spans="1:16" ht="12.75">
      <c r="A44" s="78" t="s">
        <v>51</v>
      </c>
      <c r="B44" s="79">
        <v>8</v>
      </c>
      <c r="C44" s="80">
        <v>0.8</v>
      </c>
      <c r="D44" s="80">
        <v>0.8013888888888889</v>
      </c>
      <c r="E44" s="80">
        <v>0.9034722222222222</v>
      </c>
      <c r="F44" s="80">
        <v>0.005555555555555556</v>
      </c>
      <c r="G44" s="80">
        <v>0.006944444444444444</v>
      </c>
      <c r="H44" s="81">
        <v>422.9</v>
      </c>
      <c r="I44" s="82">
        <v>14.925</v>
      </c>
      <c r="J44" s="83">
        <v>-16.73</v>
      </c>
      <c r="K44" s="84">
        <v>3.196</v>
      </c>
      <c r="L44" s="75">
        <f>RTD*ASIN(SIN(Dec*DTR)*SIN(lat*DTR)+COS(Dec*DTR)*COS(X!C44*DTR)*COS(lat*DTR))</f>
        <v>22.57116983599932</v>
      </c>
      <c r="M44" s="76">
        <f>RTD*ASIN(SIN(Dec*DTR)*SIN(lat*DTR)+COS(Dec*DTR)*COS(X!D44*DTR)*COS(lat*DTR))</f>
        <v>22.327801018944697</v>
      </c>
      <c r="N44" s="76">
        <f>RTD*ASIN(SIN(Dec*DTR)*SIN(lat*DTR)+COS(Dec*DTR)*COS(X!E44*DTR)*COS(lat*DTR))</f>
        <v>-0.20409891565032018</v>
      </c>
      <c r="O44" s="76">
        <f>RTD*ASIN(SIN(Dec*DTR)*SIN(lat*DTR)+COS(Dec*DTR)*COS(X!F44*DTR)*COS(lat*DTR))</f>
        <v>-27.403514302049576</v>
      </c>
      <c r="P44" s="77">
        <f>RTD*ASIN(SIN(Dec*DTR)*SIN(lat*DTR)+COS(Dec*DTR)*COS(X!G44*DTR)*COS(lat*DTR))</f>
        <v>-27.782398469016762</v>
      </c>
    </row>
    <row r="45" spans="1:16" ht="12.75">
      <c r="A45" s="78" t="s">
        <v>52</v>
      </c>
      <c r="B45" s="79">
        <v>7</v>
      </c>
      <c r="C45" s="80">
        <v>0.4666666666666666</v>
      </c>
      <c r="D45" s="80">
        <v>0.46875</v>
      </c>
      <c r="E45" s="80">
        <v>0.6229166666666667</v>
      </c>
      <c r="F45" s="80">
        <v>0.7770833333333332</v>
      </c>
      <c r="G45" s="80">
        <v>0.7791666666666667</v>
      </c>
      <c r="H45" s="81">
        <v>318.5</v>
      </c>
      <c r="I45" s="82">
        <v>3.13</v>
      </c>
      <c r="J45" s="83">
        <v>17.58</v>
      </c>
      <c r="K45" s="84">
        <v>15.19</v>
      </c>
      <c r="L45" s="75">
        <f>RTD*ASIN(SIN(Dec*DTR)*SIN(lat*DTR)+COS(Dec*DTR)*COS(X!C45*DTR)*COS(lat*DTR))</f>
        <v>14.98283122148167</v>
      </c>
      <c r="M45" s="76">
        <f>RTD*ASIN(SIN(Dec*DTR)*SIN(lat*DTR)+COS(Dec*DTR)*COS(X!D45*DTR)*COS(lat*DTR))</f>
        <v>15.542184247749152</v>
      </c>
      <c r="N45" s="76">
        <f>RTD*ASIN(SIN(Dec*DTR)*SIN(lat*DTR)+COS(Dec*DTR)*COS(X!E45*DTR)*COS(lat*DTR))</f>
        <v>56.07684771987155</v>
      </c>
      <c r="O45" s="76">
        <f>RTD*ASIN(SIN(Dec*DTR)*SIN(lat*DTR)+COS(Dec*DTR)*COS(X!F45*DTR)*COS(lat*DTR))</f>
        <v>57.44800248547777</v>
      </c>
      <c r="P45" s="77">
        <f>RTD*ASIN(SIN(Dec*DTR)*SIN(lat*DTR)+COS(Dec*DTR)*COS(X!G45*DTR)*COS(lat*DTR))</f>
        <v>56.99346808550563</v>
      </c>
    </row>
    <row r="46" spans="1:16" ht="12.75">
      <c r="A46" s="78" t="s">
        <v>53</v>
      </c>
      <c r="B46" s="79">
        <v>6</v>
      </c>
      <c r="C46" s="80">
        <v>0.5243055555555556</v>
      </c>
      <c r="D46" s="80">
        <v>0.5256944444444445</v>
      </c>
      <c r="E46" s="80">
        <v>0.638888888888889</v>
      </c>
      <c r="F46" s="80">
        <v>0.751388888888889</v>
      </c>
      <c r="G46" s="80">
        <v>0.7527777777777778</v>
      </c>
      <c r="H46" s="81">
        <v>75.9</v>
      </c>
      <c r="I46" s="82">
        <v>15.098</v>
      </c>
      <c r="J46" s="83">
        <v>-17.45</v>
      </c>
      <c r="K46" s="84">
        <v>3.366</v>
      </c>
      <c r="L46" s="75">
        <f>RTD*ASIN(SIN(Dec*DTR)*SIN(lat*DTR)+COS(Dec*DTR)*COS(X!C46*DTR)*COS(lat*DTR))</f>
        <v>8.754576712017041</v>
      </c>
      <c r="M46" s="76">
        <f>RTD*ASIN(SIN(Dec*DTR)*SIN(lat*DTR)+COS(Dec*DTR)*COS(X!D46*DTR)*COS(lat*DTR))</f>
        <v>9.074634210434198</v>
      </c>
      <c r="N46" s="76">
        <f>RTD*ASIN(SIN(Dec*DTR)*SIN(lat*DTR)+COS(Dec*DTR)*COS(X!E46*DTR)*COS(lat*DTR))</f>
        <v>28.93730736825357</v>
      </c>
      <c r="O46" s="76">
        <f>RTD*ASIN(SIN(Dec*DTR)*SIN(lat*DTR)+COS(Dec*DTR)*COS(X!F46*DTR)*COS(lat*DTR))</f>
        <v>28.79270963867766</v>
      </c>
      <c r="P46" s="77">
        <f>RTD*ASIN(SIN(Dec*DTR)*SIN(lat*DTR)+COS(Dec*DTR)*COS(X!G46*DTR)*COS(lat*DTR))</f>
        <v>28.64663569857653</v>
      </c>
    </row>
    <row r="47" spans="1:16" ht="12.75">
      <c r="A47" s="78" t="s">
        <v>54</v>
      </c>
      <c r="B47" s="79">
        <v>4</v>
      </c>
      <c r="C47" s="80">
        <v>0.27847222222222223</v>
      </c>
      <c r="D47" s="80">
        <v>0.2798611111111111</v>
      </c>
      <c r="E47" s="80">
        <v>0.37083333333333335</v>
      </c>
      <c r="F47" s="80">
        <v>0.4618055555555556</v>
      </c>
      <c r="G47" s="80">
        <v>0.46319444444444446</v>
      </c>
      <c r="H47" s="81">
        <v>572.1</v>
      </c>
      <c r="I47" s="82">
        <v>15.274</v>
      </c>
      <c r="J47" s="83">
        <v>-18.14</v>
      </c>
      <c r="K47" s="84">
        <v>3.535</v>
      </c>
      <c r="L47" s="75">
        <f>RTD*ASIN(SIN(Dec*DTR)*SIN(lat*DTR)+COS(Dec*DTR)*COS(X!C47*DTR)*COS(lat*DTR))</f>
        <v>-55.68331659771184</v>
      </c>
      <c r="M47" s="76">
        <f>RTD*ASIN(SIN(Dec*DTR)*SIN(lat*DTR)+COS(Dec*DTR)*COS(X!D47*DTR)*COS(lat*DTR))</f>
        <v>-55.36140477251178</v>
      </c>
      <c r="N47" s="76">
        <f>RTD*ASIN(SIN(Dec*DTR)*SIN(lat*DTR)+COS(Dec*DTR)*COS(X!E47*DTR)*COS(lat*DTR))</f>
        <v>-31.710278236452606</v>
      </c>
      <c r="O47" s="76">
        <f>RTD*ASIN(SIN(Dec*DTR)*SIN(lat*DTR)+COS(Dec*DTR)*COS(X!F47*DTR)*COS(lat*DTR))</f>
        <v>-7.235938008799774</v>
      </c>
      <c r="P47" s="77">
        <f>RTD*ASIN(SIN(Dec*DTR)*SIN(lat*DTR)+COS(Dec*DTR)*COS(X!G47*DTR)*COS(lat*DTR))</f>
        <v>-6.87531562818609</v>
      </c>
    </row>
    <row r="48" spans="1:16" ht="12.75">
      <c r="A48" s="78" t="s">
        <v>55</v>
      </c>
      <c r="B48" s="79">
        <v>10</v>
      </c>
      <c r="C48" s="80">
        <v>0.30416666666666664</v>
      </c>
      <c r="D48" s="80">
        <v>0.30625</v>
      </c>
      <c r="E48" s="80">
        <v>0.3652777777777778</v>
      </c>
      <c r="F48" s="80">
        <v>0.425</v>
      </c>
      <c r="G48" s="80">
        <v>0.4270833333333333</v>
      </c>
      <c r="H48" s="81">
        <v>822.3</v>
      </c>
      <c r="I48" s="82">
        <v>14.822</v>
      </c>
      <c r="J48" s="83">
        <v>-16.27</v>
      </c>
      <c r="K48" s="84">
        <v>3.095</v>
      </c>
      <c r="L48" s="75">
        <f>RTD*ASIN(SIN(Dec*DTR)*SIN(lat*DTR)+COS(Dec*DTR)*COS(X!C48*DTR)*COS(lat*DTR))</f>
        <v>-48.03478818853172</v>
      </c>
      <c r="M48" s="76">
        <f>RTD*ASIN(SIN(Dec*DTR)*SIN(lat*DTR)+COS(Dec*DTR)*COS(X!D48*DTR)*COS(lat*DTR))</f>
        <v>-47.513375156094746</v>
      </c>
      <c r="N48" s="76">
        <f>RTD*ASIN(SIN(Dec*DTR)*SIN(lat*DTR)+COS(Dec*DTR)*COS(X!E48*DTR)*COS(lat*DTR))</f>
        <v>-31.942049436127245</v>
      </c>
      <c r="O48" s="76">
        <f>RTD*ASIN(SIN(Dec*DTR)*SIN(lat*DTR)+COS(Dec*DTR)*COS(X!F48*DTR)*COS(lat*DTR))</f>
        <v>-15.690743887308024</v>
      </c>
      <c r="P48" s="77">
        <f>RTD*ASIN(SIN(Dec*DTR)*SIN(lat*DTR)+COS(Dec*DTR)*COS(X!G48*DTR)*COS(lat*DTR))</f>
        <v>-15.128398296226653</v>
      </c>
    </row>
    <row r="49" spans="1:16" ht="12.75">
      <c r="A49" s="78" t="s">
        <v>56</v>
      </c>
      <c r="B49" s="79">
        <v>9</v>
      </c>
      <c r="C49" s="80">
        <v>0.4604166666666667</v>
      </c>
      <c r="D49" s="80">
        <v>0.46319444444444446</v>
      </c>
      <c r="E49" s="80">
        <v>0.6</v>
      </c>
      <c r="F49" s="80">
        <v>0.7368055555555556</v>
      </c>
      <c r="G49" s="80">
        <v>0.7388888888888889</v>
      </c>
      <c r="H49" s="81">
        <v>511.8</v>
      </c>
      <c r="I49" s="82">
        <v>3</v>
      </c>
      <c r="J49" s="83">
        <v>17.04</v>
      </c>
      <c r="K49" s="84">
        <v>15.058</v>
      </c>
      <c r="L49" s="75">
        <f>RTD*ASIN(SIN(Dec*DTR)*SIN(lat*DTR)+COS(Dec*DTR)*COS(X!C49*DTR)*COS(lat*DTR))</f>
        <v>12.948039965812484</v>
      </c>
      <c r="M49" s="76">
        <f>RTD*ASIN(SIN(Dec*DTR)*SIN(lat*DTR)+COS(Dec*DTR)*COS(X!D49*DTR)*COS(lat*DTR))</f>
        <v>13.691644506447796</v>
      </c>
      <c r="N49" s="76">
        <f>RTD*ASIN(SIN(Dec*DTR)*SIN(lat*DTR)+COS(Dec*DTR)*COS(X!E49*DTR)*COS(lat*DTR))</f>
        <v>50.24452691631333</v>
      </c>
      <c r="O49" s="76">
        <f>RTD*ASIN(SIN(Dec*DTR)*SIN(lat*DTR)+COS(Dec*DTR)*COS(X!F49*DTR)*COS(lat*DTR))</f>
        <v>64.12078149248329</v>
      </c>
      <c r="P49" s="77">
        <f>RTD*ASIN(SIN(Dec*DTR)*SIN(lat*DTR)+COS(Dec*DTR)*COS(X!G49*DTR)*COS(lat*DTR))</f>
        <v>63.853027587056985</v>
      </c>
    </row>
    <row r="50" spans="1:16" ht="12.75">
      <c r="A50" s="78" t="s">
        <v>57</v>
      </c>
      <c r="B50" s="79">
        <v>8</v>
      </c>
      <c r="C50" s="80">
        <v>0.9951388888888889</v>
      </c>
      <c r="D50" s="80">
        <v>0.9965277777777778</v>
      </c>
      <c r="E50" s="80">
        <v>0.10347222222222223</v>
      </c>
      <c r="F50" s="80">
        <v>0.2111111111111111</v>
      </c>
      <c r="G50" s="80">
        <v>0.2125</v>
      </c>
      <c r="H50" s="81">
        <v>318.7</v>
      </c>
      <c r="I50" s="82">
        <v>14.996</v>
      </c>
      <c r="J50" s="83">
        <v>-17.02</v>
      </c>
      <c r="K50" s="84">
        <v>3.265</v>
      </c>
      <c r="L50" s="75">
        <f>RTD*ASIN(SIN(Dec*DTR)*SIN(lat*DTR)+COS(Dec*DTR)*COS(X!C50*DTR)*COS(lat*DTR))</f>
        <v>-24.715873301592563</v>
      </c>
      <c r="M50" s="76">
        <f>RTD*ASIN(SIN(Dec*DTR)*SIN(lat*DTR)+COS(Dec*DTR)*COS(X!D50*DTR)*COS(lat*DTR))</f>
        <v>-25.094713301274183</v>
      </c>
      <c r="N50" s="76">
        <f>RTD*ASIN(SIN(Dec*DTR)*SIN(lat*DTR)+COS(Dec*DTR)*COS(X!E50*DTR)*COS(lat*DTR))</f>
        <v>-53.18749347632562</v>
      </c>
      <c r="O50" s="76">
        <f>RTD*ASIN(SIN(Dec*DTR)*SIN(lat*DTR)+COS(Dec*DTR)*COS(X!F50*DTR)*COS(lat*DTR))</f>
        <v>-65.73989236105429</v>
      </c>
      <c r="P50" s="77">
        <f>RTD*ASIN(SIN(Dec*DTR)*SIN(lat*DTR)+COS(Dec*DTR)*COS(X!G50*DTR)*COS(lat*DTR))</f>
        <v>-65.64378167777147</v>
      </c>
    </row>
    <row r="51" spans="1:16" ht="12.75">
      <c r="A51" s="78" t="s">
        <v>58</v>
      </c>
      <c r="B51" s="79">
        <v>7</v>
      </c>
      <c r="C51" s="80">
        <v>0.7611111111111111</v>
      </c>
      <c r="D51" s="80">
        <v>0.7638888888888888</v>
      </c>
      <c r="E51" s="80">
        <v>0.9006944444444445</v>
      </c>
      <c r="F51" s="80">
        <v>0.03680555555555556</v>
      </c>
      <c r="G51" s="80">
        <v>0.03958333333333333</v>
      </c>
      <c r="H51" s="81">
        <v>520.5</v>
      </c>
      <c r="I51" s="82">
        <v>3.206</v>
      </c>
      <c r="J51" s="83">
        <v>17.88</v>
      </c>
      <c r="K51" s="84">
        <v>15.265</v>
      </c>
      <c r="L51" s="75">
        <f>RTD*ASIN(SIN(Dec*DTR)*SIN(lat*DTR)+COS(Dec*DTR)*COS(X!C51*DTR)*COS(lat*DTR))</f>
        <v>60.96174400598144</v>
      </c>
      <c r="M51" s="76">
        <f>RTD*ASIN(SIN(Dec*DTR)*SIN(lat*DTR)+COS(Dec*DTR)*COS(X!D51*DTR)*COS(lat*DTR))</f>
        <v>60.4248113683262</v>
      </c>
      <c r="N51" s="76">
        <f>RTD*ASIN(SIN(Dec*DTR)*SIN(lat*DTR)+COS(Dec*DTR)*COS(X!E51*DTR)*COS(lat*DTR))</f>
        <v>25.70370035715539</v>
      </c>
      <c r="O51" s="76">
        <f>RTD*ASIN(SIN(Dec*DTR)*SIN(lat*DTR)+COS(Dec*DTR)*COS(X!F51*DTR)*COS(lat*DTR))</f>
        <v>-9.304036598734431</v>
      </c>
      <c r="P51" s="77">
        <f>RTD*ASIN(SIN(Dec*DTR)*SIN(lat*DTR)+COS(Dec*DTR)*COS(X!G51*DTR)*COS(lat*DTR))</f>
        <v>-9.933650182138079</v>
      </c>
    </row>
    <row r="52" spans="1:16" ht="12.75">
      <c r="A52" s="78" t="s">
        <v>59</v>
      </c>
      <c r="B52" s="79">
        <v>6</v>
      </c>
      <c r="C52" s="80">
        <v>0.725</v>
      </c>
      <c r="D52" s="80">
        <v>0.7263888888888889</v>
      </c>
      <c r="E52" s="80">
        <v>0.8375</v>
      </c>
      <c r="F52" s="80">
        <v>0.9486111111111111</v>
      </c>
      <c r="G52" s="80">
        <v>0.95</v>
      </c>
      <c r="H52" s="81">
        <v>180.7</v>
      </c>
      <c r="I52" s="82">
        <v>15.17</v>
      </c>
      <c r="J52" s="83">
        <v>-17.73</v>
      </c>
      <c r="K52" s="84">
        <v>3.435</v>
      </c>
      <c r="L52" s="75">
        <f>RTD*ASIN(SIN(Dec*DTR)*SIN(lat*DTR)+COS(Dec*DTR)*COS(X!C52*DTR)*COS(lat*DTR))</f>
        <v>30.672074055895667</v>
      </c>
      <c r="M52" s="76">
        <f>RTD*ASIN(SIN(Dec*DTR)*SIN(lat*DTR)+COS(Dec*DTR)*COS(X!D52*DTR)*COS(lat*DTR))</f>
        <v>30.590534280114408</v>
      </c>
      <c r="N52" s="76">
        <f>RTD*ASIN(SIN(Dec*DTR)*SIN(lat*DTR)+COS(Dec*DTR)*COS(X!E52*DTR)*COS(lat*DTR))</f>
        <v>14.547302874047709</v>
      </c>
      <c r="O52" s="76">
        <f>RTD*ASIN(SIN(Dec*DTR)*SIN(lat*DTR)+COS(Dec*DTR)*COS(X!F52*DTR)*COS(lat*DTR))</f>
        <v>-12.534202667913215</v>
      </c>
      <c r="P52" s="77">
        <f>RTD*ASIN(SIN(Dec*DTR)*SIN(lat*DTR)+COS(Dec*DTR)*COS(X!G52*DTR)*COS(lat*DTR))</f>
        <v>-12.904088527080496</v>
      </c>
    </row>
    <row r="53" spans="1:16" ht="12.75">
      <c r="A53" s="78" t="s">
        <v>60</v>
      </c>
      <c r="B53" s="79">
        <v>4</v>
      </c>
      <c r="C53" s="80">
        <v>0.4875</v>
      </c>
      <c r="D53" s="80">
        <v>0.4888888888888889</v>
      </c>
      <c r="E53" s="80">
        <v>0.5701388888888889</v>
      </c>
      <c r="F53" s="80">
        <v>0.6506944444444445</v>
      </c>
      <c r="G53" s="80">
        <v>0.6520833333333333</v>
      </c>
      <c r="H53" s="81">
        <v>674.3</v>
      </c>
      <c r="I53" s="82">
        <v>15.345</v>
      </c>
      <c r="J53" s="83">
        <v>-18.41</v>
      </c>
      <c r="K53" s="84">
        <v>3.605</v>
      </c>
      <c r="L53" s="75">
        <f>RTD*ASIN(SIN(Dec*DTR)*SIN(lat*DTR)+COS(Dec*DTR)*COS(X!C53*DTR)*COS(lat*DTR))</f>
        <v>-0.8734662274013552</v>
      </c>
      <c r="M53" s="76">
        <f>RTD*ASIN(SIN(Dec*DTR)*SIN(lat*DTR)+COS(Dec*DTR)*COS(X!D53*DTR)*COS(lat*DTR))</f>
        <v>-0.5271674555448012</v>
      </c>
      <c r="N53" s="76">
        <f>RTD*ASIN(SIN(Dec*DTR)*SIN(lat*DTR)+COS(Dec*DTR)*COS(X!E53*DTR)*COS(lat*DTR))</f>
        <v>17.678869127319444</v>
      </c>
      <c r="O53" s="76">
        <f>RTD*ASIN(SIN(Dec*DTR)*SIN(lat*DTR)+COS(Dec*DTR)*COS(X!F53*DTR)*COS(lat*DTR))</f>
        <v>29.060734531523288</v>
      </c>
      <c r="P53" s="77">
        <f>RTD*ASIN(SIN(Dec*DTR)*SIN(lat*DTR)+COS(Dec*DTR)*COS(X!G53*DTR)*COS(lat*DTR))</f>
        <v>29.171535144224116</v>
      </c>
    </row>
    <row r="54" spans="1:16" ht="12.75">
      <c r="A54" s="78" t="s">
        <v>61</v>
      </c>
      <c r="B54" s="79">
        <v>10</v>
      </c>
      <c r="C54" s="80">
        <v>0.4875</v>
      </c>
      <c r="D54" s="80">
        <v>0.4895833333333333</v>
      </c>
      <c r="E54" s="80">
        <v>0.5652777777777778</v>
      </c>
      <c r="F54" s="80">
        <v>0.6416666666666667</v>
      </c>
      <c r="G54" s="80">
        <v>0.6430555555555556</v>
      </c>
      <c r="H54" s="81">
        <v>718.5</v>
      </c>
      <c r="I54" s="82">
        <v>14.893</v>
      </c>
      <c r="J54" s="83">
        <v>-16.58</v>
      </c>
      <c r="K54" s="84">
        <v>3.165</v>
      </c>
      <c r="L54" s="75">
        <f>RTD*ASIN(SIN(Dec*DTR)*SIN(lat*DTR)+COS(Dec*DTR)*COS(X!C54*DTR)*COS(lat*DTR))</f>
        <v>0.5016816586072824</v>
      </c>
      <c r="M54" s="76">
        <f>RTD*ASIN(SIN(Dec*DTR)*SIN(lat*DTR)+COS(Dec*DTR)*COS(X!D54*DTR)*COS(lat*DTR))</f>
        <v>1.025603555594848</v>
      </c>
      <c r="N54" s="76">
        <f>RTD*ASIN(SIN(Dec*DTR)*SIN(lat*DTR)+COS(Dec*DTR)*COS(X!E54*DTR)*COS(lat*DTR))</f>
        <v>18.329166031641435</v>
      </c>
      <c r="O54" s="76">
        <f>RTD*ASIN(SIN(Dec*DTR)*SIN(lat*DTR)+COS(Dec*DTR)*COS(X!F54*DTR)*COS(lat*DTR))</f>
        <v>30.064011204384673</v>
      </c>
      <c r="P54" s="77">
        <f>RTD*ASIN(SIN(Dec*DTR)*SIN(lat*DTR)+COS(Dec*DTR)*COS(X!G54*DTR)*COS(lat*DTR))</f>
        <v>30.198565086569765</v>
      </c>
    </row>
    <row r="55" spans="1:16" ht="12.75">
      <c r="A55" s="78" t="s">
        <v>62</v>
      </c>
      <c r="B55" s="79">
        <v>9</v>
      </c>
      <c r="C55" s="80">
        <v>0.7222222222222222</v>
      </c>
      <c r="D55" s="80">
        <v>0.725</v>
      </c>
      <c r="E55" s="80">
        <v>0.8784722222222222</v>
      </c>
      <c r="F55" s="80">
        <v>0.03263888888888889</v>
      </c>
      <c r="G55" s="80">
        <v>0.034722222222222224</v>
      </c>
      <c r="H55" s="81">
        <v>309.8</v>
      </c>
      <c r="I55" s="82">
        <v>3.075</v>
      </c>
      <c r="J55" s="83">
        <v>17.35</v>
      </c>
      <c r="K55" s="84">
        <v>15.133</v>
      </c>
      <c r="L55" s="75">
        <f>RTD*ASIN(SIN(Dec*DTR)*SIN(lat*DTR)+COS(Dec*DTR)*COS(X!C55*DTR)*COS(lat*DTR))</f>
        <v>65.89724322717768</v>
      </c>
      <c r="M55" s="76">
        <f>RTD*ASIN(SIN(Dec*DTR)*SIN(lat*DTR)+COS(Dec*DTR)*COS(X!D55*DTR)*COS(lat*DTR))</f>
        <v>65.6715129146574</v>
      </c>
      <c r="N55" s="76">
        <f>RTD*ASIN(SIN(Dec*DTR)*SIN(lat*DTR)+COS(Dec*DTR)*COS(X!E55*DTR)*COS(lat*DTR))</f>
        <v>31.45377253214141</v>
      </c>
      <c r="O55" s="76">
        <f>RTD*ASIN(SIN(Dec*DTR)*SIN(lat*DTR)+COS(Dec*DTR)*COS(X!F55*DTR)*COS(lat*DTR))</f>
        <v>-8.732261226734296</v>
      </c>
      <c r="P55" s="77">
        <f>RTD*ASIN(SIN(Dec*DTR)*SIN(lat*DTR)+COS(Dec*DTR)*COS(X!G55*DTR)*COS(lat*DTR))</f>
        <v>-9.212801606645579</v>
      </c>
    </row>
    <row r="56" spans="1:16" ht="12.75">
      <c r="A56" s="78" t="s">
        <v>63</v>
      </c>
      <c r="B56" s="79">
        <v>8</v>
      </c>
      <c r="C56" s="80">
        <v>0.1909722222222222</v>
      </c>
      <c r="D56" s="80">
        <v>0.19236111111111112</v>
      </c>
      <c r="E56" s="80">
        <v>0.30277777777777776</v>
      </c>
      <c r="F56" s="80">
        <v>0.4138888888888889</v>
      </c>
      <c r="G56" s="80">
        <v>0.4145833333333333</v>
      </c>
      <c r="H56" s="81">
        <v>214.7</v>
      </c>
      <c r="I56" s="82">
        <v>15.066</v>
      </c>
      <c r="J56" s="83">
        <v>-17.31</v>
      </c>
      <c r="K56" s="84">
        <v>3.335</v>
      </c>
      <c r="L56" s="75">
        <f>RTD*ASIN(SIN(Dec*DTR)*SIN(lat*DTR)+COS(Dec*DTR)*COS(X!C56*DTR)*COS(lat*DTR))</f>
        <v>-66.56888582511098</v>
      </c>
      <c r="M56" s="76">
        <f>RTD*ASIN(SIN(Dec*DTR)*SIN(lat*DTR)+COS(Dec*DTR)*COS(X!D56*DTR)*COS(lat*DTR))</f>
        <v>-66.58448429734358</v>
      </c>
      <c r="N56" s="76">
        <f>RTD*ASIN(SIN(Dec*DTR)*SIN(lat*DTR)+COS(Dec*DTR)*COS(X!E56*DTR)*COS(lat*DTR))</f>
        <v>-49.139350532335385</v>
      </c>
      <c r="O56" s="76">
        <f>RTD*ASIN(SIN(Dec*DTR)*SIN(lat*DTR)+COS(Dec*DTR)*COS(X!F56*DTR)*COS(lat*DTR))</f>
        <v>-19.386685875656045</v>
      </c>
      <c r="P56" s="77">
        <f>RTD*ASIN(SIN(Dec*DTR)*SIN(lat*DTR)+COS(Dec*DTR)*COS(X!G56*DTR)*COS(lat*DTR))</f>
        <v>-19.198450236596038</v>
      </c>
    </row>
    <row r="57" spans="1:16" ht="12.75">
      <c r="A57" s="78" t="s">
        <v>64</v>
      </c>
      <c r="B57" s="79">
        <v>7</v>
      </c>
      <c r="C57" s="80">
        <v>0.17777777777777778</v>
      </c>
      <c r="D57" s="80">
        <v>0.17777777777777778</v>
      </c>
      <c r="E57" s="80">
        <v>0.17777777777777778</v>
      </c>
      <c r="F57" s="80">
        <v>0.17777777777777778</v>
      </c>
      <c r="G57" s="80">
        <v>0.17777777777777778</v>
      </c>
      <c r="H57" s="81">
        <v>724.7</v>
      </c>
      <c r="I57" s="82">
        <v>3.281</v>
      </c>
      <c r="J57" s="83">
        <v>18.16</v>
      </c>
      <c r="K57" s="84">
        <v>15.34</v>
      </c>
      <c r="L57" s="75">
        <f>RTD*ASIN(SIN(Dec*DTR)*SIN(lat*DTR)+COS(Dec*DTR)*COS(X!C57*DTR)*COS(lat*DTR))</f>
        <v>-30.513998887627995</v>
      </c>
      <c r="M57" s="76">
        <f>RTD*ASIN(SIN(Dec*DTR)*SIN(lat*DTR)+COS(Dec*DTR)*COS(X!D57*DTR)*COS(lat*DTR))</f>
        <v>-30.513998887627995</v>
      </c>
      <c r="N57" s="76">
        <f>RTD*ASIN(SIN(Dec*DTR)*SIN(lat*DTR)+COS(Dec*DTR)*COS(X!E57*DTR)*COS(lat*DTR))</f>
        <v>-30.513998887627995</v>
      </c>
      <c r="O57" s="76">
        <f>RTD*ASIN(SIN(Dec*DTR)*SIN(lat*DTR)+COS(Dec*DTR)*COS(X!F57*DTR)*COS(lat*DTR))</f>
        <v>-30.513998887627995</v>
      </c>
      <c r="P57" s="77">
        <f>RTD*ASIN(SIN(Dec*DTR)*SIN(lat*DTR)+COS(Dec*DTR)*COS(X!G57*DTR)*COS(lat*DTR))</f>
        <v>-30.513998887627995</v>
      </c>
    </row>
    <row r="58" spans="1:16" ht="12.75">
      <c r="A58" s="78" t="s">
        <v>65</v>
      </c>
      <c r="B58" s="79">
        <v>6</v>
      </c>
      <c r="C58" s="80">
        <v>0.9270833333333334</v>
      </c>
      <c r="D58" s="80">
        <v>0.9284722222222223</v>
      </c>
      <c r="E58" s="80">
        <v>0.03680555555555556</v>
      </c>
      <c r="F58" s="80">
        <v>0.1451388888888889</v>
      </c>
      <c r="G58" s="80">
        <v>0.14583333333333334</v>
      </c>
      <c r="H58" s="81">
        <v>283.3</v>
      </c>
      <c r="I58" s="82">
        <v>15.241</v>
      </c>
      <c r="J58" s="83">
        <v>-18.01</v>
      </c>
      <c r="K58" s="84">
        <v>3.505</v>
      </c>
      <c r="L58" s="75">
        <f>RTD*ASIN(SIN(Dec*DTR)*SIN(lat*DTR)+COS(Dec*DTR)*COS(X!C58*DTR)*COS(lat*DTR))</f>
        <v>-7.036570892905825</v>
      </c>
      <c r="M58" s="76">
        <f>RTD*ASIN(SIN(Dec*DTR)*SIN(lat*DTR)+COS(Dec*DTR)*COS(X!D58*DTR)*COS(lat*DTR))</f>
        <v>-7.3978223904454605</v>
      </c>
      <c r="N58" s="76">
        <f>RTD*ASIN(SIN(Dec*DTR)*SIN(lat*DTR)+COS(Dec*DTR)*COS(X!E58*DTR)*COS(lat*DTR))</f>
        <v>-36.60530154510203</v>
      </c>
      <c r="O58" s="76">
        <f>RTD*ASIN(SIN(Dec*DTR)*SIN(lat*DTR)+COS(Dec*DTR)*COS(X!F58*DTR)*COS(lat*DTR))</f>
        <v>-62.61784840489314</v>
      </c>
      <c r="P58" s="77">
        <f>RTD*ASIN(SIN(Dec*DTR)*SIN(lat*DTR)+COS(Dec*DTR)*COS(X!G58*DTR)*COS(lat*DTR))</f>
        <v>-62.737092839252846</v>
      </c>
    </row>
    <row r="59" spans="1:16" ht="12.75">
      <c r="A59" s="78" t="s">
        <v>66</v>
      </c>
      <c r="B59" s="79">
        <v>4</v>
      </c>
      <c r="C59" s="80">
        <v>0.7006944444444444</v>
      </c>
      <c r="D59" s="80">
        <v>0.7027777777777778</v>
      </c>
      <c r="E59" s="80">
        <v>0.7694444444444444</v>
      </c>
      <c r="F59" s="80">
        <v>0.8361111111111111</v>
      </c>
      <c r="G59" s="80">
        <v>0.8381944444444445</v>
      </c>
      <c r="H59" s="81">
        <v>778.9</v>
      </c>
      <c r="I59" s="82">
        <v>15.418</v>
      </c>
      <c r="J59" s="83">
        <v>-18.67</v>
      </c>
      <c r="K59" s="84">
        <v>3.674</v>
      </c>
      <c r="L59" s="75">
        <f>RTD*ASIN(SIN(Dec*DTR)*SIN(lat*DTR)+COS(Dec*DTR)*COS(X!C59*DTR)*COS(lat*DTR))</f>
        <v>30.581719595194212</v>
      </c>
      <c r="M59" s="76">
        <f>RTD*ASIN(SIN(Dec*DTR)*SIN(lat*DTR)+COS(Dec*DTR)*COS(X!D59*DTR)*COS(lat*DTR))</f>
        <v>30.555004380663878</v>
      </c>
      <c r="N59" s="76">
        <f>RTD*ASIN(SIN(Dec*DTR)*SIN(lat*DTR)+COS(Dec*DTR)*COS(X!E59*DTR)*COS(lat*DTR))</f>
        <v>25.593106021293156</v>
      </c>
      <c r="O59" s="76">
        <f>RTD*ASIN(SIN(Dec*DTR)*SIN(lat*DTR)+COS(Dec*DTR)*COS(X!F59*DTR)*COS(lat*DTR))</f>
        <v>14.169396868986095</v>
      </c>
      <c r="P59" s="77">
        <f>RTD*ASIN(SIN(Dec*DTR)*SIN(lat*DTR)+COS(Dec*DTR)*COS(X!G59*DTR)*COS(lat*DTR))</f>
        <v>13.736943809749668</v>
      </c>
    </row>
    <row r="60" spans="1:16" ht="12.75">
      <c r="A60" s="78" t="s">
        <v>67</v>
      </c>
      <c r="B60" s="79">
        <v>10</v>
      </c>
      <c r="C60" s="80">
        <v>0.6763888888888889</v>
      </c>
      <c r="D60" s="80">
        <v>0.6777777777777777</v>
      </c>
      <c r="E60" s="80">
        <v>0.7652777777777778</v>
      </c>
      <c r="F60" s="80">
        <v>0.8534722222222223</v>
      </c>
      <c r="G60" s="80">
        <v>0.8548611111111111</v>
      </c>
      <c r="H60" s="81">
        <v>614.4</v>
      </c>
      <c r="I60" s="82">
        <v>14.962</v>
      </c>
      <c r="J60" s="83">
        <v>-16.87</v>
      </c>
      <c r="K60" s="84">
        <v>3.234</v>
      </c>
      <c r="L60" s="75">
        <f>RTD*ASIN(SIN(Dec*DTR)*SIN(lat*DTR)+COS(Dec*DTR)*COS(X!C60*DTR)*COS(lat*DTR))</f>
        <v>32.10318829262816</v>
      </c>
      <c r="M60" s="76">
        <f>RTD*ASIN(SIN(Dec*DTR)*SIN(lat*DTR)+COS(Dec*DTR)*COS(X!D60*DTR)*COS(lat*DTR))</f>
        <v>32.14934049842029</v>
      </c>
      <c r="N60" s="76">
        <f>RTD*ASIN(SIN(Dec*DTR)*SIN(lat*DTR)+COS(Dec*DTR)*COS(X!E60*DTR)*COS(lat*DTR))</f>
        <v>27.71135092533471</v>
      </c>
      <c r="O60" s="76">
        <f>RTD*ASIN(SIN(Dec*DTR)*SIN(lat*DTR)+COS(Dec*DTR)*COS(X!F60*DTR)*COS(lat*DTR))</f>
        <v>11.677657276516287</v>
      </c>
      <c r="P60" s="77">
        <f>RTD*ASIN(SIN(Dec*DTR)*SIN(lat*DTR)+COS(Dec*DTR)*COS(X!G60*DTR)*COS(lat*DTR))</f>
        <v>11.365283694606527</v>
      </c>
    </row>
    <row r="61" spans="1:16" ht="12.75">
      <c r="A61" s="78" t="s">
        <v>68</v>
      </c>
      <c r="B61" s="79">
        <v>9</v>
      </c>
      <c r="C61" s="80">
        <v>0.9902777777777777</v>
      </c>
      <c r="D61" s="80">
        <v>0.9930555555555555</v>
      </c>
      <c r="E61" s="80">
        <v>0.15486111111111112</v>
      </c>
      <c r="F61" s="80">
        <v>0.31666666666666665</v>
      </c>
      <c r="G61" s="80">
        <v>0.31875</v>
      </c>
      <c r="H61" s="81">
        <v>108.1</v>
      </c>
      <c r="I61" s="82">
        <v>3.151</v>
      </c>
      <c r="J61" s="83">
        <v>17.65</v>
      </c>
      <c r="K61" s="84">
        <v>15.207</v>
      </c>
      <c r="L61" s="75">
        <f>RTD*ASIN(SIN(Dec*DTR)*SIN(lat*DTR)+COS(Dec*DTR)*COS(X!C61*DTR)*COS(lat*DTR))</f>
        <v>1.7963551268588254</v>
      </c>
      <c r="M61" s="76">
        <f>RTD*ASIN(SIN(Dec*DTR)*SIN(lat*DTR)+COS(Dec*DTR)*COS(X!D61*DTR)*COS(lat*DTR))</f>
        <v>1.09479234507225</v>
      </c>
      <c r="N61" s="76">
        <f>RTD*ASIN(SIN(Dec*DTR)*SIN(lat*DTR)+COS(Dec*DTR)*COS(X!E61*DTR)*COS(lat*DTR))</f>
        <v>-29.427645159239464</v>
      </c>
      <c r="O61" s="76">
        <f>RTD*ASIN(SIN(Dec*DTR)*SIN(lat*DTR)+COS(Dec*DTR)*COS(X!F61*DTR)*COS(lat*DTR))</f>
        <v>-20.412326575664114</v>
      </c>
      <c r="P61" s="77">
        <f>RTD*ASIN(SIN(Dec*DTR)*SIN(lat*DTR)+COS(Dec*DTR)*COS(X!G61*DTR)*COS(lat*DTR))</f>
        <v>-20.03209519017115</v>
      </c>
    </row>
    <row r="62" spans="1:16" ht="12.75">
      <c r="A62" s="78" t="s">
        <v>69</v>
      </c>
      <c r="B62" s="79">
        <v>8</v>
      </c>
      <c r="C62" s="80">
        <v>0.3875</v>
      </c>
      <c r="D62" s="80">
        <v>0.38819444444444445</v>
      </c>
      <c r="E62" s="80">
        <v>0.5013888888888889</v>
      </c>
      <c r="F62" s="80">
        <v>0.6138888888888888</v>
      </c>
      <c r="G62" s="80">
        <v>0.6152777777777778</v>
      </c>
      <c r="H62" s="81">
        <v>112.7</v>
      </c>
      <c r="I62" s="82">
        <v>15.137</v>
      </c>
      <c r="J62" s="83">
        <v>-17.59</v>
      </c>
      <c r="K62" s="84">
        <v>3.404</v>
      </c>
      <c r="L62" s="75">
        <f>RTD*ASIN(SIN(Dec*DTR)*SIN(lat*DTR)+COS(Dec*DTR)*COS(X!C62*DTR)*COS(lat*DTR))</f>
        <v>-26.76304283296482</v>
      </c>
      <c r="M62" s="76">
        <f>RTD*ASIN(SIN(Dec*DTR)*SIN(lat*DTR)+COS(Dec*DTR)*COS(X!D62*DTR)*COS(lat*DTR))</f>
        <v>-26.573576035175694</v>
      </c>
      <c r="N62" s="76">
        <f>RTD*ASIN(SIN(Dec*DTR)*SIN(lat*DTR)+COS(Dec*DTR)*COS(X!E62*DTR)*COS(lat*DTR))</f>
        <v>3.1958635264435227</v>
      </c>
      <c r="O62" s="76">
        <f>RTD*ASIN(SIN(Dec*DTR)*SIN(lat*DTR)+COS(Dec*DTR)*COS(X!F62*DTR)*COS(lat*DTR))</f>
        <v>25.766638567532453</v>
      </c>
      <c r="P62" s="77">
        <f>RTD*ASIN(SIN(Dec*DTR)*SIN(lat*DTR)+COS(Dec*DTR)*COS(X!G62*DTR)*COS(lat*DTR))</f>
        <v>25.959810636387978</v>
      </c>
    </row>
    <row r="63" spans="1:16" ht="12.75">
      <c r="A63" s="78" t="s">
        <v>70</v>
      </c>
      <c r="B63" s="79">
        <v>7</v>
      </c>
      <c r="C63" s="80">
        <v>0.41875</v>
      </c>
      <c r="D63" s="80">
        <v>0.4291666666666667</v>
      </c>
      <c r="E63" s="80">
        <v>0.45694444444444443</v>
      </c>
      <c r="F63" s="80">
        <v>0.4847222222222222</v>
      </c>
      <c r="G63" s="80">
        <v>0.49513888888888885</v>
      </c>
      <c r="H63" s="81">
        <v>930.6</v>
      </c>
      <c r="I63" s="82">
        <v>3.357</v>
      </c>
      <c r="J63" s="83">
        <v>18.45</v>
      </c>
      <c r="K63" s="84">
        <v>15.414</v>
      </c>
      <c r="L63" s="75">
        <f>RTD*ASIN(SIN(Dec*DTR)*SIN(lat*DTR)+COS(Dec*DTR)*COS(X!C63*DTR)*COS(lat*DTR))</f>
        <v>2.975402304568957</v>
      </c>
      <c r="M63" s="76">
        <f>RTD*ASIN(SIN(Dec*DTR)*SIN(lat*DTR)+COS(Dec*DTR)*COS(X!D63*DTR)*COS(lat*DTR))</f>
        <v>5.633383842523915</v>
      </c>
      <c r="N63" s="76">
        <f>RTD*ASIN(SIN(Dec*DTR)*SIN(lat*DTR)+COS(Dec*DTR)*COS(X!E63*DTR)*COS(lat*DTR))</f>
        <v>12.89904268004755</v>
      </c>
      <c r="O63" s="76">
        <f>RTD*ASIN(SIN(Dec*DTR)*SIN(lat*DTR)+COS(Dec*DTR)*COS(X!F63*DTR)*COS(lat*DTR))</f>
        <v>20.352493645421298</v>
      </c>
      <c r="P63" s="77">
        <f>RTD*ASIN(SIN(Dec*DTR)*SIN(lat*DTR)+COS(Dec*DTR)*COS(X!G63*DTR)*COS(lat*DTR))</f>
        <v>23.178574834352876</v>
      </c>
    </row>
    <row r="64" spans="1:16" ht="12.75">
      <c r="A64" s="78" t="s">
        <v>71</v>
      </c>
      <c r="B64" s="79">
        <v>6</v>
      </c>
      <c r="C64" s="80">
        <v>0.13055555555555556</v>
      </c>
      <c r="D64" s="80">
        <v>0.13194444444444445</v>
      </c>
      <c r="E64" s="80">
        <v>0.23611111111111113</v>
      </c>
      <c r="F64" s="80">
        <v>0.33958333333333335</v>
      </c>
      <c r="G64" s="80">
        <v>0.34097222222222223</v>
      </c>
      <c r="H64" s="81">
        <v>386.9</v>
      </c>
      <c r="I64" s="82">
        <v>15.313</v>
      </c>
      <c r="J64" s="83">
        <v>-18.28</v>
      </c>
      <c r="K64" s="84">
        <v>3.574</v>
      </c>
      <c r="L64" s="75">
        <f>RTD*ASIN(SIN(Dec*DTR)*SIN(lat*DTR)+COS(Dec*DTR)*COS(X!C64*DTR)*COS(lat*DTR))</f>
        <v>-60.0643163822874</v>
      </c>
      <c r="M64" s="76">
        <f>RTD*ASIN(SIN(Dec*DTR)*SIN(lat*DTR)+COS(Dec*DTR)*COS(X!D64*DTR)*COS(lat*DTR))</f>
        <v>-60.3455535237175</v>
      </c>
      <c r="N64" s="76">
        <f>RTD*ASIN(SIN(Dec*DTR)*SIN(lat*DTR)+COS(Dec*DTR)*COS(X!E64*DTR)*COS(lat*DTR))</f>
        <v>-64.17218420508044</v>
      </c>
      <c r="O64" s="76">
        <f>RTD*ASIN(SIN(Dec*DTR)*SIN(lat*DTR)+COS(Dec*DTR)*COS(X!F64*DTR)*COS(lat*DTR))</f>
        <v>-40.257826790891464</v>
      </c>
      <c r="P64" s="77">
        <f>RTD*ASIN(SIN(Dec*DTR)*SIN(lat*DTR)+COS(Dec*DTR)*COS(X!G64*DTR)*COS(lat*DTR))</f>
        <v>-39.885272416472816</v>
      </c>
    </row>
    <row r="65" spans="1:16" ht="12.75">
      <c r="A65" s="78" t="s">
        <v>72</v>
      </c>
      <c r="B65" s="79">
        <v>4</v>
      </c>
      <c r="C65" s="80">
        <v>0.9201388888888888</v>
      </c>
      <c r="D65" s="80">
        <v>0.9229166666666666</v>
      </c>
      <c r="E65" s="80">
        <v>0.96875</v>
      </c>
      <c r="F65" s="80">
        <v>0.015277777777777777</v>
      </c>
      <c r="G65" s="80">
        <v>0.018055555555555557</v>
      </c>
      <c r="H65" s="81">
        <v>880.4</v>
      </c>
      <c r="I65" s="82">
        <v>15.489</v>
      </c>
      <c r="J65" s="83">
        <v>-18.92</v>
      </c>
      <c r="K65" s="84">
        <v>3.744</v>
      </c>
      <c r="L65" s="75">
        <f>RTD*ASIN(SIN(Dec*DTR)*SIN(lat*DTR)+COS(Dec*DTR)*COS(X!C65*DTR)*COS(lat*DTR))</f>
        <v>-5.743151036210827</v>
      </c>
      <c r="M65" s="76">
        <f>RTD*ASIN(SIN(Dec*DTR)*SIN(lat*DTR)+COS(Dec*DTR)*COS(X!D65*DTR)*COS(lat*DTR))</f>
        <v>-6.4564071793445</v>
      </c>
      <c r="N65" s="76">
        <f>RTD*ASIN(SIN(Dec*DTR)*SIN(lat*DTR)+COS(Dec*DTR)*COS(X!E65*DTR)*COS(lat*DTR))</f>
        <v>-18.55471315796937</v>
      </c>
      <c r="O65" s="76">
        <f>RTD*ASIN(SIN(Dec*DTR)*SIN(lat*DTR)+COS(Dec*DTR)*COS(X!F65*DTR)*COS(lat*DTR))</f>
        <v>-31.199298338148182</v>
      </c>
      <c r="P65" s="77">
        <f>RTD*ASIN(SIN(Dec*DTR)*SIN(lat*DTR)+COS(Dec*DTR)*COS(X!G65*DTR)*COS(lat*DTR))</f>
        <v>-31.956961204419756</v>
      </c>
    </row>
    <row r="66" spans="1:16" ht="12.75">
      <c r="A66" s="78" t="s">
        <v>73</v>
      </c>
      <c r="B66" s="79">
        <v>11</v>
      </c>
      <c r="C66" s="80">
        <v>0.1</v>
      </c>
      <c r="D66" s="80">
        <v>0.10902777777777778</v>
      </c>
      <c r="E66" s="80">
        <v>0.14305555555555557</v>
      </c>
      <c r="F66" s="80">
        <v>0.17708333333333334</v>
      </c>
      <c r="G66" s="80">
        <v>0.18541666666666667</v>
      </c>
      <c r="H66" s="81">
        <v>924.4</v>
      </c>
      <c r="I66" s="82">
        <v>3.021</v>
      </c>
      <c r="J66" s="83">
        <v>17.12</v>
      </c>
      <c r="K66" s="84">
        <v>15.076</v>
      </c>
      <c r="L66" s="75">
        <f>RTD*ASIN(SIN(Dec*DTR)*SIN(lat*DTR)+COS(Dec*DTR)*COS(X!C66*DTR)*COS(lat*DTR))</f>
        <v>-22.644109178607433</v>
      </c>
      <c r="M66" s="76">
        <f>RTD*ASIN(SIN(Dec*DTR)*SIN(lat*DTR)+COS(Dec*DTR)*COS(X!D66*DTR)*COS(lat*DTR))</f>
        <v>-24.135857628387054</v>
      </c>
      <c r="N66" s="76">
        <f>RTD*ASIN(SIN(Dec*DTR)*SIN(lat*DTR)+COS(Dec*DTR)*COS(X!E66*DTR)*COS(lat*DTR))</f>
        <v>-28.7529435466953</v>
      </c>
      <c r="O66" s="76">
        <f>RTD*ASIN(SIN(Dec*DTR)*SIN(lat*DTR)+COS(Dec*DTR)*COS(X!F66*DTR)*COS(lat*DTR))</f>
        <v>-31.50118893043961</v>
      </c>
      <c r="P66" s="77">
        <f>RTD*ASIN(SIN(Dec*DTR)*SIN(lat*DTR)+COS(Dec*DTR)*COS(X!G66*DTR)*COS(lat*DTR))</f>
        <v>-31.85396763004701</v>
      </c>
    </row>
    <row r="67" spans="1:16" ht="12.75">
      <c r="A67" s="78" t="s">
        <v>74</v>
      </c>
      <c r="B67" s="79">
        <v>10</v>
      </c>
      <c r="C67" s="80">
        <v>0.8666666666666667</v>
      </c>
      <c r="D67" s="80">
        <v>0.8680555555555555</v>
      </c>
      <c r="E67" s="80">
        <v>0.9645833333333332</v>
      </c>
      <c r="F67" s="80">
        <v>0.061111111111111116</v>
      </c>
      <c r="G67" s="80">
        <v>0.0625</v>
      </c>
      <c r="H67" s="81">
        <v>509.8</v>
      </c>
      <c r="I67" s="82">
        <v>15.033</v>
      </c>
      <c r="J67" s="83">
        <v>-17.17</v>
      </c>
      <c r="K67" s="84">
        <v>3.304</v>
      </c>
      <c r="L67" s="75">
        <f>RTD*ASIN(SIN(Dec*DTR)*SIN(lat*DTR)+COS(Dec*DTR)*COS(X!C67*DTR)*COS(lat*DTR))</f>
        <v>8.445385218379892</v>
      </c>
      <c r="M67" s="76">
        <f>RTD*ASIN(SIN(Dec*DTR)*SIN(lat*DTR)+COS(Dec*DTR)*COS(X!D67*DTR)*COS(lat*DTR))</f>
        <v>8.121427931338767</v>
      </c>
      <c r="N67" s="76">
        <f>RTD*ASIN(SIN(Dec*DTR)*SIN(lat*DTR)+COS(Dec*DTR)*COS(X!E67*DTR)*COS(lat*DTR))</f>
        <v>-16.532621292709038</v>
      </c>
      <c r="O67" s="76">
        <f>RTD*ASIN(SIN(Dec*DTR)*SIN(lat*DTR)+COS(Dec*DTR)*COS(X!F67*DTR)*COS(lat*DTR))</f>
        <v>-42.65485476169373</v>
      </c>
      <c r="P67" s="77">
        <f>RTD*ASIN(SIN(Dec*DTR)*SIN(lat*DTR)+COS(Dec*DTR)*COS(X!G67*DTR)*COS(lat*DTR))</f>
        <v>-43.020080051376915</v>
      </c>
    </row>
    <row r="68" spans="1:16" ht="12.75">
      <c r="A68" s="78" t="s">
        <v>75</v>
      </c>
      <c r="B68" s="79">
        <v>9</v>
      </c>
      <c r="C68" s="80">
        <v>0.26875</v>
      </c>
      <c r="D68" s="80">
        <v>0.2708333333333333</v>
      </c>
      <c r="E68" s="80">
        <v>0.43333333333333335</v>
      </c>
      <c r="F68" s="80">
        <v>0.5958333333333333</v>
      </c>
      <c r="G68" s="80">
        <v>0.5979166666666667</v>
      </c>
      <c r="H68" s="81">
        <v>96</v>
      </c>
      <c r="I68" s="82">
        <v>3.226</v>
      </c>
      <c r="J68" s="83">
        <v>17.94</v>
      </c>
      <c r="K68" s="84">
        <v>15.282</v>
      </c>
      <c r="L68" s="75">
        <f>RTD*ASIN(SIN(Dec*DTR)*SIN(lat*DTR)+COS(Dec*DTR)*COS(X!C68*DTR)*COS(lat*DTR))</f>
        <v>-27.386219930928316</v>
      </c>
      <c r="M68" s="76">
        <f>RTD*ASIN(SIN(Dec*DTR)*SIN(lat*DTR)+COS(Dec*DTR)*COS(X!D68*DTR)*COS(lat*DTR))</f>
        <v>-27.13926699550532</v>
      </c>
      <c r="N68" s="76">
        <f>RTD*ASIN(SIN(Dec*DTR)*SIN(lat*DTR)+COS(Dec*DTR)*COS(X!E68*DTR)*COS(lat*DTR))</f>
        <v>6.363735614981624</v>
      </c>
      <c r="O68" s="76">
        <f>RTD*ASIN(SIN(Dec*DTR)*SIN(lat*DTR)+COS(Dec*DTR)*COS(X!F68*DTR)*COS(lat*DTR))</f>
        <v>49.80659004206543</v>
      </c>
      <c r="P68" s="77">
        <f>RTD*ASIN(SIN(Dec*DTR)*SIN(lat*DTR)+COS(Dec*DTR)*COS(X!G68*DTR)*COS(lat*DTR))</f>
        <v>50.328805406408115</v>
      </c>
    </row>
    <row r="69" spans="1:16" ht="12.75">
      <c r="A69" s="78" t="s">
        <v>76</v>
      </c>
      <c r="B69" s="79">
        <v>8</v>
      </c>
      <c r="C69" s="80">
        <v>0.5854166666666667</v>
      </c>
      <c r="D69" s="80">
        <v>0.5868055555555556</v>
      </c>
      <c r="E69" s="80">
        <v>0.7</v>
      </c>
      <c r="F69" s="80">
        <v>0.813888888888889</v>
      </c>
      <c r="G69" s="80">
        <v>0.8145833333333333</v>
      </c>
      <c r="H69" s="81">
        <v>9.1</v>
      </c>
      <c r="I69" s="82">
        <v>15.207</v>
      </c>
      <c r="J69" s="83">
        <v>-17.87</v>
      </c>
      <c r="K69" s="84">
        <v>3.474</v>
      </c>
      <c r="L69" s="75">
        <f>RTD*ASIN(SIN(Dec*DTR)*SIN(lat*DTR)+COS(Dec*DTR)*COS(X!C69*DTR)*COS(lat*DTR))</f>
        <v>20.999534868891505</v>
      </c>
      <c r="M69" s="76">
        <f>RTD*ASIN(SIN(Dec*DTR)*SIN(lat*DTR)+COS(Dec*DTR)*COS(X!D69*DTR)*COS(lat*DTR))</f>
        <v>21.242932159562002</v>
      </c>
      <c r="N69" s="76">
        <f>RTD*ASIN(SIN(Dec*DTR)*SIN(lat*DTR)+COS(Dec*DTR)*COS(X!E69*DTR)*COS(lat*DTR))</f>
        <v>31.383855240398155</v>
      </c>
      <c r="O69" s="76">
        <f>RTD*ASIN(SIN(Dec*DTR)*SIN(lat*DTR)+COS(Dec*DTR)*COS(X!F69*DTR)*COS(lat*DTR))</f>
        <v>19.117822672577788</v>
      </c>
      <c r="P69" s="77">
        <f>RTD*ASIN(SIN(Dec*DTR)*SIN(lat*DTR)+COS(Dec*DTR)*COS(X!G69*DTR)*COS(lat*DTR))</f>
        <v>18.987425603300565</v>
      </c>
    </row>
    <row r="70" spans="1:16" ht="12.75">
      <c r="A70" s="78" t="s">
        <v>77</v>
      </c>
      <c r="B70" s="79">
        <v>6</v>
      </c>
      <c r="C70" s="80">
        <v>0.3361111111111111</v>
      </c>
      <c r="D70" s="80">
        <v>0.3375</v>
      </c>
      <c r="E70" s="80">
        <v>0.4354166666666666</v>
      </c>
      <c r="F70" s="80">
        <v>0.5326388888888889</v>
      </c>
      <c r="G70" s="80">
        <v>0.5340277777777778</v>
      </c>
      <c r="H70" s="81">
        <v>488.6</v>
      </c>
      <c r="I70" s="82">
        <v>15.384</v>
      </c>
      <c r="J70" s="83">
        <v>-18.54</v>
      </c>
      <c r="K70" s="84">
        <v>3.644</v>
      </c>
      <c r="L70" s="75">
        <f>RTD*ASIN(SIN(Dec*DTR)*SIN(lat*DTR)+COS(Dec*DTR)*COS(X!C70*DTR)*COS(lat*DTR))</f>
        <v>-41.36010230543679</v>
      </c>
      <c r="M70" s="76">
        <f>RTD*ASIN(SIN(Dec*DTR)*SIN(lat*DTR)+COS(Dec*DTR)*COS(X!D70*DTR)*COS(lat*DTR))</f>
        <v>-40.98843985869331</v>
      </c>
      <c r="N70" s="76">
        <f>RTD*ASIN(SIN(Dec*DTR)*SIN(lat*DTR)+COS(Dec*DTR)*COS(X!E70*DTR)*COS(lat*DTR))</f>
        <v>-14.455130369330542</v>
      </c>
      <c r="O70" s="76">
        <f>RTD*ASIN(SIN(Dec*DTR)*SIN(lat*DTR)+COS(Dec*DTR)*COS(X!F70*DTR)*COS(lat*DTR))</f>
        <v>9.757259202955627</v>
      </c>
      <c r="P70" s="77">
        <f>RTD*ASIN(SIN(Dec*DTR)*SIN(lat*DTR)+COS(Dec*DTR)*COS(X!G70*DTR)*COS(lat*DTR))</f>
        <v>10.06697579283448</v>
      </c>
    </row>
    <row r="71" spans="1:16" ht="12.75">
      <c r="A71" s="78" t="s">
        <v>78</v>
      </c>
      <c r="B71" s="79">
        <v>12</v>
      </c>
      <c r="C71" s="80">
        <v>0.3847222222222222</v>
      </c>
      <c r="D71" s="80">
        <v>0.38819444444444445</v>
      </c>
      <c r="E71" s="80">
        <v>0.42569444444444443</v>
      </c>
      <c r="F71" s="80">
        <v>0.4625</v>
      </c>
      <c r="G71" s="80">
        <v>0.46597222222222223</v>
      </c>
      <c r="H71" s="81">
        <v>911</v>
      </c>
      <c r="I71" s="82">
        <v>14.93</v>
      </c>
      <c r="J71" s="83">
        <v>-16.73</v>
      </c>
      <c r="K71" s="84">
        <v>3.203</v>
      </c>
      <c r="L71" s="75">
        <f>RTD*ASIN(SIN(Dec*DTR)*SIN(lat*DTR)+COS(Dec*DTR)*COS(X!C71*DTR)*COS(lat*DTR))</f>
        <v>-26.92909626680681</v>
      </c>
      <c r="M71" s="76">
        <f>RTD*ASIN(SIN(Dec*DTR)*SIN(lat*DTR)+COS(Dec*DTR)*COS(X!D71*DTR)*COS(lat*DTR))</f>
        <v>-25.98168606506427</v>
      </c>
      <c r="N71" s="76">
        <f>RTD*ASIN(SIN(Dec*DTR)*SIN(lat*DTR)+COS(Dec*DTR)*COS(X!E71*DTR)*COS(lat*DTR))</f>
        <v>-15.790055956233074</v>
      </c>
      <c r="O71" s="76">
        <f>RTD*ASIN(SIN(Dec*DTR)*SIN(lat*DTR)+COS(Dec*DTR)*COS(X!F71*DTR)*COS(lat*DTR))</f>
        <v>-6.005725159112843</v>
      </c>
      <c r="P71" s="77">
        <f>RTD*ASIN(SIN(Dec*DTR)*SIN(lat*DTR)+COS(Dec*DTR)*COS(X!G71*DTR)*COS(lat*DTR))</f>
        <v>-5.101325804793168</v>
      </c>
    </row>
    <row r="72" spans="1:16" ht="12.75">
      <c r="A72" s="78" t="s">
        <v>79</v>
      </c>
      <c r="B72" s="79">
        <v>11</v>
      </c>
      <c r="C72" s="80">
        <v>0.3076388888888889</v>
      </c>
      <c r="D72" s="80">
        <v>0.3104166666666667</v>
      </c>
      <c r="E72" s="80">
        <v>0.4138888888888889</v>
      </c>
      <c r="F72" s="80">
        <v>0.517361111111111</v>
      </c>
      <c r="G72" s="80">
        <v>0.5208333333333334</v>
      </c>
      <c r="H72" s="81">
        <v>728.5</v>
      </c>
      <c r="I72" s="82">
        <v>3.095</v>
      </c>
      <c r="J72" s="83">
        <v>17.41</v>
      </c>
      <c r="K72" s="84">
        <v>15.15</v>
      </c>
      <c r="L72" s="75">
        <f>RTD*ASIN(SIN(Dec*DTR)*SIN(lat*DTR)+COS(Dec*DTR)*COS(X!C72*DTR)*COS(lat*DTR))</f>
        <v>-22.218618019192448</v>
      </c>
      <c r="M72" s="76">
        <f>RTD*ASIN(SIN(Dec*DTR)*SIN(lat*DTR)+COS(Dec*DTR)*COS(X!D72*DTR)*COS(lat*DTR))</f>
        <v>-21.737848773934303</v>
      </c>
      <c r="N72" s="76">
        <f>RTD*ASIN(SIN(Dec*DTR)*SIN(lat*DTR)+COS(Dec*DTR)*COS(X!E72*DTR)*COS(lat*DTR))</f>
        <v>1.023762122535036</v>
      </c>
      <c r="O72" s="76">
        <f>RTD*ASIN(SIN(Dec*DTR)*SIN(lat*DTR)+COS(Dec*DTR)*COS(X!F72*DTR)*COS(lat*DTR))</f>
        <v>28.583403603768797</v>
      </c>
      <c r="P72" s="77">
        <f>RTD*ASIN(SIN(Dec*DTR)*SIN(lat*DTR)+COS(Dec*DTR)*COS(X!G72*DTR)*COS(lat*DTR))</f>
        <v>29.530486392054502</v>
      </c>
    </row>
    <row r="73" spans="1:16" ht="12.75">
      <c r="A73" s="78" t="s">
        <v>80</v>
      </c>
      <c r="B73" s="79">
        <v>10</v>
      </c>
      <c r="C73" s="80">
        <v>0.05902777777777778</v>
      </c>
      <c r="D73" s="80">
        <v>0.06041666666666667</v>
      </c>
      <c r="E73" s="80">
        <v>0.16319444444444445</v>
      </c>
      <c r="F73" s="80">
        <v>0.26666666666666666</v>
      </c>
      <c r="G73" s="80">
        <v>0.26805555555555555</v>
      </c>
      <c r="H73" s="81">
        <v>406.5</v>
      </c>
      <c r="I73" s="82">
        <v>15.103</v>
      </c>
      <c r="J73" s="83">
        <v>-17.45</v>
      </c>
      <c r="K73" s="84">
        <v>3.373</v>
      </c>
      <c r="L73" s="75">
        <f>RTD*ASIN(SIN(Dec*DTR)*SIN(lat*DTR)+COS(Dec*DTR)*COS(X!C73*DTR)*COS(lat*DTR))</f>
        <v>-42.27376572242243</v>
      </c>
      <c r="M73" s="76">
        <f>RTD*ASIN(SIN(Dec*DTR)*SIN(lat*DTR)+COS(Dec*DTR)*COS(X!D73*DTR)*COS(lat*DTR))</f>
        <v>-42.640583251817525</v>
      </c>
      <c r="N73" s="76">
        <f>RTD*ASIN(SIN(Dec*DTR)*SIN(lat*DTR)+COS(Dec*DTR)*COS(X!E73*DTR)*COS(lat*DTR))</f>
        <v>-64.80467452732356</v>
      </c>
      <c r="O73" s="76">
        <f>RTD*ASIN(SIN(Dec*DTR)*SIN(lat*DTR)+COS(Dec*DTR)*COS(X!F73*DTR)*COS(lat*DTR))</f>
        <v>-57.70553383707845</v>
      </c>
      <c r="P73" s="77">
        <f>RTD*ASIN(SIN(Dec*DTR)*SIN(lat*DTR)+COS(Dec*DTR)*COS(X!G73*DTR)*COS(lat*DTR))</f>
        <v>-57.40712592117088</v>
      </c>
    </row>
    <row r="74" spans="1:16" ht="12.75">
      <c r="A74" s="78" t="s">
        <v>81</v>
      </c>
      <c r="B74" s="79">
        <v>9</v>
      </c>
      <c r="C74" s="80">
        <v>0.5506944444444445</v>
      </c>
      <c r="D74" s="80">
        <v>0.5527777777777778</v>
      </c>
      <c r="E74" s="80">
        <v>0.7076388888888889</v>
      </c>
      <c r="F74" s="80">
        <v>0.8631944444444444</v>
      </c>
      <c r="G74" s="80">
        <v>0.8652777777777777</v>
      </c>
      <c r="H74" s="81">
        <v>296.2</v>
      </c>
      <c r="I74" s="82">
        <v>3.301</v>
      </c>
      <c r="J74" s="83">
        <v>18.23</v>
      </c>
      <c r="K74" s="84">
        <v>15.357</v>
      </c>
      <c r="L74" s="75">
        <f>RTD*ASIN(SIN(Dec*DTR)*SIN(lat*DTR)+COS(Dec*DTR)*COS(X!C74*DTR)*COS(lat*DTR))</f>
        <v>38.15096660538957</v>
      </c>
      <c r="M74" s="76">
        <f>RTD*ASIN(SIN(Dec*DTR)*SIN(lat*DTR)+COS(Dec*DTR)*COS(X!D74*DTR)*COS(lat*DTR))</f>
        <v>38.712457232573875</v>
      </c>
      <c r="N74" s="76">
        <f>RTD*ASIN(SIN(Dec*DTR)*SIN(lat*DTR)+COS(Dec*DTR)*COS(X!E74*DTR)*COS(lat*DTR))</f>
        <v>67.4723953679207</v>
      </c>
      <c r="O74" s="76">
        <f>RTD*ASIN(SIN(Dec*DTR)*SIN(lat*DTR)+COS(Dec*DTR)*COS(X!F74*DTR)*COS(lat*DTR))</f>
        <v>36.163757924065976</v>
      </c>
      <c r="P74" s="77">
        <f>RTD*ASIN(SIN(Dec*DTR)*SIN(lat*DTR)+COS(Dec*DTR)*COS(X!G74*DTR)*COS(lat*DTR))</f>
        <v>35.59895679255144</v>
      </c>
    </row>
    <row r="75" spans="1:16" ht="12.75">
      <c r="A75" s="78" t="s">
        <v>82</v>
      </c>
      <c r="B75" s="79">
        <v>8</v>
      </c>
      <c r="C75" s="80">
        <v>0.7847222222222222</v>
      </c>
      <c r="D75" s="80">
        <v>0.7861111111111111</v>
      </c>
      <c r="E75" s="80">
        <v>0.8993055555555555</v>
      </c>
      <c r="F75" s="80">
        <v>0.011805555555555555</v>
      </c>
      <c r="G75" s="80">
        <v>0.013194444444444444</v>
      </c>
      <c r="H75" s="81">
        <v>95.4</v>
      </c>
      <c r="I75" s="82">
        <v>15.279</v>
      </c>
      <c r="J75" s="83">
        <v>-18.14</v>
      </c>
      <c r="K75" s="84">
        <v>3.543</v>
      </c>
      <c r="L75" s="75">
        <f>RTD*ASIN(SIN(Dec*DTR)*SIN(lat*DTR)+COS(Dec*DTR)*COS(X!C75*DTR)*COS(lat*DTR))</f>
        <v>23.87609132077381</v>
      </c>
      <c r="M75" s="76">
        <f>RTD*ASIN(SIN(Dec*DTR)*SIN(lat*DTR)+COS(Dec*DTR)*COS(X!D75*DTR)*COS(lat*DTR))</f>
        <v>23.663539019584963</v>
      </c>
      <c r="N75" s="76">
        <f>RTD*ASIN(SIN(Dec*DTR)*SIN(lat*DTR)+COS(Dec*DTR)*COS(X!E75*DTR)*COS(lat*DTR))</f>
        <v>-0.04893075460020526</v>
      </c>
      <c r="O75" s="76">
        <f>RTD*ASIN(SIN(Dec*DTR)*SIN(lat*DTR)+COS(Dec*DTR)*COS(X!F75*DTR)*COS(lat*DTR))</f>
        <v>-29.885566543526696</v>
      </c>
      <c r="P75" s="77">
        <f>RTD*ASIN(SIN(Dec*DTR)*SIN(lat*DTR)+COS(Dec*DTR)*COS(X!G75*DTR)*COS(lat*DTR))</f>
        <v>-30.264429748978205</v>
      </c>
    </row>
    <row r="76" spans="1:16" ht="12.75">
      <c r="A76" s="78" t="s">
        <v>83</v>
      </c>
      <c r="B76" s="79">
        <v>6</v>
      </c>
      <c r="C76" s="80">
        <v>0.5430555555555555</v>
      </c>
      <c r="D76" s="80">
        <v>0.5444444444444444</v>
      </c>
      <c r="E76" s="80">
        <v>0.6333333333333333</v>
      </c>
      <c r="F76" s="80">
        <v>0.7229166666666668</v>
      </c>
      <c r="G76" s="80">
        <v>0.7243055555555555</v>
      </c>
      <c r="H76" s="81">
        <v>591.6</v>
      </c>
      <c r="I76" s="82">
        <v>15.456</v>
      </c>
      <c r="J76" s="83">
        <v>-18.8</v>
      </c>
      <c r="K76" s="84">
        <v>3.713</v>
      </c>
      <c r="L76" s="75">
        <f>RTD*ASIN(SIN(Dec*DTR)*SIN(lat*DTR)+COS(Dec*DTR)*COS(X!C76*DTR)*COS(lat*DTR))</f>
        <v>11.81674245315799</v>
      </c>
      <c r="M76" s="76">
        <f>RTD*ASIN(SIN(Dec*DTR)*SIN(lat*DTR)+COS(Dec*DTR)*COS(X!D76*DTR)*COS(lat*DTR))</f>
        <v>12.114967187844911</v>
      </c>
      <c r="N76" s="76">
        <f>RTD*ASIN(SIN(Dec*DTR)*SIN(lat*DTR)+COS(Dec*DTR)*COS(X!E76*DTR)*COS(lat*DTR))</f>
        <v>27.01824374871235</v>
      </c>
      <c r="O76" s="76">
        <f>RTD*ASIN(SIN(Dec*DTR)*SIN(lat*DTR)+COS(Dec*DTR)*COS(X!F76*DTR)*COS(lat*DTR))</f>
        <v>29.748250634946327</v>
      </c>
      <c r="P76" s="77">
        <f>RTD*ASIN(SIN(Dec*DTR)*SIN(lat*DTR)+COS(Dec*DTR)*COS(X!G76*DTR)*COS(lat*DTR))</f>
        <v>29.674126314407744</v>
      </c>
    </row>
    <row r="77" spans="1:16" ht="12.75">
      <c r="A77" s="78" t="s">
        <v>84</v>
      </c>
      <c r="B77" s="79">
        <v>12</v>
      </c>
      <c r="C77" s="80">
        <v>0.5597222222222222</v>
      </c>
      <c r="D77" s="80">
        <v>0.5618055555555556</v>
      </c>
      <c r="E77" s="80">
        <v>0.6243055555555556</v>
      </c>
      <c r="F77" s="80">
        <v>0.6868055555555556</v>
      </c>
      <c r="G77" s="80">
        <v>0.688888888888889</v>
      </c>
      <c r="H77" s="81">
        <v>807.4</v>
      </c>
      <c r="I77" s="82">
        <v>15</v>
      </c>
      <c r="J77" s="83">
        <v>-17.02</v>
      </c>
      <c r="K77" s="84">
        <v>3.273</v>
      </c>
      <c r="L77" s="75">
        <f>RTD*ASIN(SIN(Dec*DTR)*SIN(lat*DTR)+COS(Dec*DTR)*COS(X!C77*DTR)*COS(lat*DTR))</f>
        <v>16.85977935301685</v>
      </c>
      <c r="M77" s="76">
        <f>RTD*ASIN(SIN(Dec*DTR)*SIN(lat*DTR)+COS(Dec*DTR)*COS(X!D77*DTR)*COS(lat*DTR))</f>
        <v>17.282649897777087</v>
      </c>
      <c r="N77" s="76">
        <f>RTD*ASIN(SIN(Dec*DTR)*SIN(lat*DTR)+COS(Dec*DTR)*COS(X!E77*DTR)*COS(lat*DTR))</f>
        <v>27.70899211620206</v>
      </c>
      <c r="O77" s="76">
        <f>RTD*ASIN(SIN(Dec*DTR)*SIN(lat*DTR)+COS(Dec*DTR)*COS(X!F77*DTR)*COS(lat*DTR))</f>
        <v>32.2096258758948</v>
      </c>
      <c r="P77" s="77">
        <f>RTD*ASIN(SIN(Dec*DTR)*SIN(lat*DTR)+COS(Dec*DTR)*COS(X!G77*DTR)*COS(lat*DTR))</f>
        <v>32.23537742533316</v>
      </c>
    </row>
    <row r="78" spans="1:16" ht="12.75">
      <c r="A78" s="78" t="s">
        <v>85</v>
      </c>
      <c r="B78" s="79">
        <v>11</v>
      </c>
      <c r="C78" s="80">
        <v>0.5527777777777778</v>
      </c>
      <c r="D78" s="80">
        <v>0.5555555555555556</v>
      </c>
      <c r="E78" s="80">
        <v>0.6902777777777778</v>
      </c>
      <c r="F78" s="80">
        <v>0.8243055555555556</v>
      </c>
      <c r="G78" s="80">
        <v>0.8270833333333334</v>
      </c>
      <c r="H78" s="81">
        <v>529.7</v>
      </c>
      <c r="I78" s="82">
        <v>3.17</v>
      </c>
      <c r="J78" s="83">
        <v>17.71</v>
      </c>
      <c r="K78" s="84">
        <v>15.225</v>
      </c>
      <c r="L78" s="75">
        <f>RTD*ASIN(SIN(Dec*DTR)*SIN(lat*DTR)+COS(Dec*DTR)*COS(X!C78*DTR)*COS(lat*DTR))</f>
        <v>38.37967110410473</v>
      </c>
      <c r="M78" s="76">
        <f>RTD*ASIN(SIN(Dec*DTR)*SIN(lat*DTR)+COS(Dec*DTR)*COS(X!D78*DTR)*COS(lat*DTR))</f>
        <v>39.12575097406275</v>
      </c>
      <c r="N78" s="76">
        <f>RTD*ASIN(SIN(Dec*DTR)*SIN(lat*DTR)+COS(Dec*DTR)*COS(X!E78*DTR)*COS(lat*DTR))</f>
        <v>66.64084145183045</v>
      </c>
      <c r="O78" s="76">
        <f>RTD*ASIN(SIN(Dec*DTR)*SIN(lat*DTR)+COS(Dec*DTR)*COS(X!F78*DTR)*COS(lat*DTR))</f>
        <v>46.19239164338227</v>
      </c>
      <c r="P78" s="77">
        <f>RTD*ASIN(SIN(Dec*DTR)*SIN(lat*DTR)+COS(Dec*DTR)*COS(X!G78*DTR)*COS(lat*DTR))</f>
        <v>45.471802353261815</v>
      </c>
    </row>
    <row r="79" spans="1:16" ht="12.75">
      <c r="A79" s="78" t="s">
        <v>86</v>
      </c>
      <c r="B79" s="79">
        <v>10</v>
      </c>
      <c r="C79" s="80">
        <v>0.25277777777777777</v>
      </c>
      <c r="D79" s="80">
        <v>0.25416666666666665</v>
      </c>
      <c r="E79" s="80">
        <v>0.3625</v>
      </c>
      <c r="F79" s="80">
        <v>0.4701388888888889</v>
      </c>
      <c r="G79" s="80">
        <v>0.47152777777777777</v>
      </c>
      <c r="H79" s="81">
        <v>302.5</v>
      </c>
      <c r="I79" s="82">
        <v>15.175</v>
      </c>
      <c r="J79" s="83">
        <v>-17.73</v>
      </c>
      <c r="K79" s="84">
        <v>3.443</v>
      </c>
      <c r="L79" s="75">
        <f>RTD*ASIN(SIN(Dec*DTR)*SIN(lat*DTR)+COS(Dec*DTR)*COS(X!C79*DTR)*COS(lat*DTR))</f>
        <v>-60.76559522418105</v>
      </c>
      <c r="M79" s="76">
        <f>RTD*ASIN(SIN(Dec*DTR)*SIN(lat*DTR)+COS(Dec*DTR)*COS(X!D79*DTR)*COS(lat*DTR))</f>
        <v>-60.49878682595033</v>
      </c>
      <c r="N79" s="76">
        <f>RTD*ASIN(SIN(Dec*DTR)*SIN(lat*DTR)+COS(Dec*DTR)*COS(X!E79*DTR)*COS(lat*DTR))</f>
        <v>-33.6501729267126</v>
      </c>
      <c r="O79" s="76">
        <f>RTD*ASIN(SIN(Dec*DTR)*SIN(lat*DTR)+COS(Dec*DTR)*COS(X!F79*DTR)*COS(lat*DTR))</f>
        <v>-4.736268871379531</v>
      </c>
      <c r="P79" s="77">
        <f>RTD*ASIN(SIN(Dec*DTR)*SIN(lat*DTR)+COS(Dec*DTR)*COS(X!G79*DTR)*COS(lat*DTR))</f>
        <v>-4.379123540888547</v>
      </c>
    </row>
    <row r="80" spans="1:16" ht="12.75">
      <c r="A80" s="78" t="s">
        <v>87</v>
      </c>
      <c r="B80" s="79">
        <v>9</v>
      </c>
      <c r="C80" s="80">
        <v>0.8430555555555556</v>
      </c>
      <c r="D80" s="80">
        <v>0.8458333333333333</v>
      </c>
      <c r="E80" s="80">
        <v>0.9847222222222222</v>
      </c>
      <c r="F80" s="80">
        <v>0.12291666666666667</v>
      </c>
      <c r="G80" s="80">
        <v>0.12569444444444444</v>
      </c>
      <c r="H80" s="81">
        <v>499.5</v>
      </c>
      <c r="I80" s="82">
        <v>3.376</v>
      </c>
      <c r="J80" s="83">
        <v>18.5</v>
      </c>
      <c r="K80" s="84">
        <v>15.431</v>
      </c>
      <c r="L80" s="75">
        <f>RTD*ASIN(SIN(Dec*DTR)*SIN(lat*DTR)+COS(Dec*DTR)*COS(X!C80*DTR)*COS(lat*DTR))</f>
        <v>41.761945815475656</v>
      </c>
      <c r="M80" s="76">
        <f>RTD*ASIN(SIN(Dec*DTR)*SIN(lat*DTR)+COS(Dec*DTR)*COS(X!D80*DTR)*COS(lat*DTR))</f>
        <v>41.019402883947535</v>
      </c>
      <c r="N80" s="76">
        <f>RTD*ASIN(SIN(Dec*DTR)*SIN(lat*DTR)+COS(Dec*DTR)*COS(X!E80*DTR)*COS(lat*DTR))</f>
        <v>3.786912127959886</v>
      </c>
      <c r="O80" s="76">
        <f>RTD*ASIN(SIN(Dec*DTR)*SIN(lat*DTR)+COS(Dec*DTR)*COS(X!F80*DTR)*COS(lat*DTR))</f>
        <v>-24.962210737521552</v>
      </c>
      <c r="P80" s="77">
        <f>RTD*ASIN(SIN(Dec*DTR)*SIN(lat*DTR)+COS(Dec*DTR)*COS(X!G80*DTR)*COS(lat*DTR))</f>
        <v>-25.34039225069537</v>
      </c>
    </row>
    <row r="81" spans="1:16" ht="12.75">
      <c r="A81" s="78" t="s">
        <v>88</v>
      </c>
      <c r="B81" s="79">
        <v>8</v>
      </c>
      <c r="C81" s="80">
        <v>0.9868055555555556</v>
      </c>
      <c r="D81" s="80">
        <v>0.9868055555555556</v>
      </c>
      <c r="E81" s="80">
        <v>0.09861111111111111</v>
      </c>
      <c r="F81" s="80">
        <v>0.20972222222222223</v>
      </c>
      <c r="G81" s="80">
        <v>0.20972222222222223</v>
      </c>
      <c r="H81" s="81">
        <v>197.9</v>
      </c>
      <c r="I81" s="82">
        <v>15.35</v>
      </c>
      <c r="J81" s="83">
        <v>-18.41</v>
      </c>
      <c r="K81" s="84">
        <v>3.613</v>
      </c>
      <c r="L81" s="75">
        <f>RTD*ASIN(SIN(Dec*DTR)*SIN(lat*DTR)+COS(Dec*DTR)*COS(X!C81*DTR)*COS(lat*DTR))</f>
        <v>-23.22233279484108</v>
      </c>
      <c r="M81" s="76">
        <f>RTD*ASIN(SIN(Dec*DTR)*SIN(lat*DTR)+COS(Dec*DTR)*COS(X!D81*DTR)*COS(lat*DTR))</f>
        <v>-23.22233279484108</v>
      </c>
      <c r="N81" s="76">
        <f>RTD*ASIN(SIN(Dec*DTR)*SIN(lat*DTR)+COS(Dec*DTR)*COS(X!E81*DTR)*COS(lat*DTR))</f>
        <v>-52.95583210305205</v>
      </c>
      <c r="O81" s="76">
        <f>RTD*ASIN(SIN(Dec*DTR)*SIN(lat*DTR)+COS(Dec*DTR)*COS(X!F81*DTR)*COS(lat*DTR))</f>
        <v>-67.21115489328542</v>
      </c>
      <c r="P81" s="77">
        <f>RTD*ASIN(SIN(Dec*DTR)*SIN(lat*DTR)+COS(Dec*DTR)*COS(X!G81*DTR)*COS(lat*DTR))</f>
        <v>-67.21115489328542</v>
      </c>
    </row>
    <row r="82" spans="1:16" ht="13.5" thickBot="1">
      <c r="A82" s="85" t="s">
        <v>89</v>
      </c>
      <c r="B82" s="86">
        <v>6</v>
      </c>
      <c r="C82" s="87">
        <v>0.7520833333333333</v>
      </c>
      <c r="D82" s="87">
        <v>0.7541666666666668</v>
      </c>
      <c r="E82" s="87">
        <v>0.8326388888888889</v>
      </c>
      <c r="F82" s="87">
        <v>0.9111111111111111</v>
      </c>
      <c r="G82" s="87">
        <v>0.9125</v>
      </c>
      <c r="H82" s="88">
        <v>694.6</v>
      </c>
      <c r="I82" s="89">
        <v>15.528</v>
      </c>
      <c r="J82" s="90">
        <v>-19.04</v>
      </c>
      <c r="K82" s="91">
        <v>3.783</v>
      </c>
      <c r="L82" s="92">
        <f>RTD*ASIN(SIN(Dec*DTR)*SIN(lat*DTR)+COS(Dec*DTR)*COS(X!C82*DTR)*COS(lat*DTR))</f>
        <v>27.260789538994295</v>
      </c>
      <c r="M82" s="93">
        <f>RTD*ASIN(SIN(Dec*DTR)*SIN(lat*DTR)+COS(Dec*DTR)*COS(X!D82*DTR)*COS(lat*DTR))</f>
        <v>27.045027651305137</v>
      </c>
      <c r="N82" s="93">
        <f>RTD*ASIN(SIN(Dec*DTR)*SIN(lat*DTR)+COS(Dec*DTR)*COS(X!E82*DTR)*COS(lat*DTR))</f>
        <v>14.593234701973742</v>
      </c>
      <c r="O82" s="93">
        <f>RTD*ASIN(SIN(Dec*DTR)*SIN(lat*DTR)+COS(Dec*DTR)*COS(X!F82*DTR)*COS(lat*DTR))</f>
        <v>-3.5256375525600414</v>
      </c>
      <c r="P82" s="94">
        <f>RTD*ASIN(SIN(Dec*DTR)*SIN(lat*DTR)+COS(Dec*DTR)*COS(X!G82*DTR)*COS(lat*DTR))</f>
        <v>-3.8768537625124173</v>
      </c>
    </row>
    <row r="84" ht="12.75">
      <c r="A84" s="39" t="s">
        <v>98</v>
      </c>
    </row>
    <row r="85" ht="12.75">
      <c r="A85" s="39" t="s">
        <v>173</v>
      </c>
    </row>
    <row r="86" ht="12.75">
      <c r="A86" s="39" t="s">
        <v>174</v>
      </c>
    </row>
  </sheetData>
  <sheetProtection sheet="1" objects="1" scenarios="1"/>
  <mergeCells count="1">
    <mergeCell ref="C15:J19"/>
  </mergeCells>
  <conditionalFormatting sqref="L29:L82 M34:M82 M29:M32 N29:N82 P29:P82 O29:O32 O34:O82">
    <cfRule type="cellIs" priority="1" dxfId="0" operator="greaterThan" stopIfTrue="1">
      <formula>0</formula>
    </cfRule>
    <cfRule type="cellIs" priority="2" dxfId="1" operator="lessThan" stopIfTrue="1">
      <formula>0</formula>
    </cfRule>
  </conditionalFormatting>
  <hyperlinks>
    <hyperlink ref="C11" r:id="rId1" display="http://sunearth.gsfc.nasa.gov/eclipse/transit/catalog/MercuryCatalog.html"/>
    <hyperlink ref="C21" r:id="rId2" display="http://sunearth.gsfc.nasa.gov/eclipse/transit/catalog/Tcatkey.html"/>
  </hyperlinks>
  <printOptions/>
  <pageMargins left="0.75" right="0.75" top="1" bottom="1" header="0.5" footer="0.5"/>
  <pageSetup fitToHeight="1" fitToWidth="1" orientation="portrait" paperSize="9" scale="53"/>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C9" sqref="C9:C11"/>
    </sheetView>
  </sheetViews>
  <sheetFormatPr defaultColWidth="11.00390625" defaultRowHeight="12"/>
  <cols>
    <col min="1" max="1" width="11.625" style="25" customWidth="1"/>
    <col min="2" max="2" width="10.50390625" style="25" customWidth="1"/>
    <col min="3" max="4" width="11.625" style="25" customWidth="1"/>
    <col min="5" max="5" width="11.125" style="25" customWidth="1"/>
    <col min="6" max="6" width="10.875" style="25" customWidth="1"/>
    <col min="7" max="7" width="10.125" style="25" customWidth="1"/>
    <col min="8" max="8" width="10.50390625" style="25" customWidth="1"/>
    <col min="9" max="16384" width="10.875" style="25" customWidth="1"/>
  </cols>
  <sheetData>
    <row r="1" ht="12.75">
      <c r="A1" s="24" t="s">
        <v>157</v>
      </c>
    </row>
    <row r="3" ht="13.5" thickBot="1">
      <c r="A3" s="24" t="s">
        <v>158</v>
      </c>
    </row>
    <row r="4" spans="1:13" ht="12.75">
      <c r="A4" s="26" t="s">
        <v>141</v>
      </c>
      <c r="B4" s="26" t="s">
        <v>159</v>
      </c>
      <c r="C4" s="26" t="s">
        <v>160</v>
      </c>
      <c r="D4" s="26" t="s">
        <v>161</v>
      </c>
      <c r="E4" s="26" t="s">
        <v>162</v>
      </c>
      <c r="F4" s="26" t="s">
        <v>142</v>
      </c>
      <c r="G4" s="26" t="s">
        <v>143</v>
      </c>
      <c r="H4" s="26" t="s">
        <v>163</v>
      </c>
      <c r="I4" s="26" t="s">
        <v>164</v>
      </c>
      <c r="J4" s="26" t="s">
        <v>145</v>
      </c>
      <c r="K4" s="26" t="s">
        <v>144</v>
      </c>
      <c r="L4" s="26"/>
      <c r="M4" s="26"/>
    </row>
    <row r="5" spans="1:13" ht="12.75">
      <c r="A5" s="27">
        <v>33.733</v>
      </c>
      <c r="B5" s="27">
        <v>33.52</v>
      </c>
      <c r="C5" s="27">
        <v>43.6</v>
      </c>
      <c r="D5" s="27">
        <v>42.35</v>
      </c>
      <c r="E5" s="27">
        <v>41.48</v>
      </c>
      <c r="F5" s="27">
        <v>41.85</v>
      </c>
      <c r="G5" s="27">
        <v>39.733</v>
      </c>
      <c r="H5" s="27">
        <v>42.33</v>
      </c>
      <c r="I5" s="27">
        <v>41.77</v>
      </c>
      <c r="J5" s="27">
        <v>21.3</v>
      </c>
      <c r="K5" s="27">
        <v>29.75</v>
      </c>
      <c r="L5" s="27"/>
      <c r="M5" s="27"/>
    </row>
    <row r="6" spans="1:13" ht="13.5" thickBot="1">
      <c r="A6" s="28">
        <v>-84.383</v>
      </c>
      <c r="B6" s="28">
        <v>-86.8</v>
      </c>
      <c r="C6" s="28">
        <v>-116.2</v>
      </c>
      <c r="D6" s="28">
        <v>-71.05</v>
      </c>
      <c r="E6" s="28">
        <v>-81.68</v>
      </c>
      <c r="F6" s="28">
        <v>-87.65</v>
      </c>
      <c r="G6" s="28">
        <v>-104.983</v>
      </c>
      <c r="H6" s="28">
        <v>-83.05</v>
      </c>
      <c r="I6" s="28">
        <v>-72.68</v>
      </c>
      <c r="J6" s="28">
        <v>-157.51</v>
      </c>
      <c r="K6" s="28">
        <v>-95.35</v>
      </c>
      <c r="L6" s="28"/>
      <c r="M6" s="28"/>
    </row>
    <row r="8" ht="13.5" thickBot="1">
      <c r="A8" s="24" t="s">
        <v>165</v>
      </c>
    </row>
    <row r="9" spans="1:13" ht="12.75">
      <c r="A9" s="26" t="s">
        <v>166</v>
      </c>
      <c r="B9" s="26" t="s">
        <v>167</v>
      </c>
      <c r="C9" s="26" t="s">
        <v>146</v>
      </c>
      <c r="D9" s="26" t="s">
        <v>168</v>
      </c>
      <c r="E9" s="26" t="s">
        <v>152</v>
      </c>
      <c r="F9" s="26" t="s">
        <v>169</v>
      </c>
      <c r="G9" s="26" t="s">
        <v>152</v>
      </c>
      <c r="H9" s="26" t="s">
        <v>140</v>
      </c>
      <c r="I9" s="26" t="s">
        <v>170</v>
      </c>
      <c r="J9" s="26" t="s">
        <v>147</v>
      </c>
      <c r="K9" s="26" t="s">
        <v>148</v>
      </c>
      <c r="L9" s="26" t="s">
        <v>149</v>
      </c>
      <c r="M9" s="26"/>
    </row>
    <row r="10" spans="1:13" ht="12.75">
      <c r="A10" s="27">
        <v>39.08</v>
      </c>
      <c r="B10" s="27">
        <v>40.8</v>
      </c>
      <c r="C10" s="27">
        <v>34.05</v>
      </c>
      <c r="D10" s="27">
        <v>38.25</v>
      </c>
      <c r="E10" s="27">
        <v>25.767</v>
      </c>
      <c r="F10" s="27">
        <v>44.97</v>
      </c>
      <c r="G10" s="27">
        <v>25.767</v>
      </c>
      <c r="H10" s="27">
        <v>40.717</v>
      </c>
      <c r="I10" s="27">
        <v>35.47</v>
      </c>
      <c r="J10" s="27">
        <v>39.95</v>
      </c>
      <c r="K10" s="27">
        <v>33.433</v>
      </c>
      <c r="L10" s="27">
        <v>45.517</v>
      </c>
      <c r="M10" s="27"/>
    </row>
    <row r="11" spans="1:13" ht="13.5" thickBot="1">
      <c r="A11" s="28">
        <v>-94.57</v>
      </c>
      <c r="B11" s="28">
        <v>-96.67</v>
      </c>
      <c r="C11" s="28">
        <v>-118.233</v>
      </c>
      <c r="D11" s="28">
        <v>-85.75</v>
      </c>
      <c r="E11" s="28">
        <v>-80.183</v>
      </c>
      <c r="F11" s="28">
        <v>-93.25</v>
      </c>
      <c r="G11" s="28">
        <v>-80.183</v>
      </c>
      <c r="H11" s="28">
        <v>-74.017</v>
      </c>
      <c r="I11" s="28">
        <v>-97.5</v>
      </c>
      <c r="J11" s="28">
        <v>-75.15</v>
      </c>
      <c r="K11" s="28">
        <v>-112.067</v>
      </c>
      <c r="L11" s="28">
        <v>-122.667</v>
      </c>
      <c r="M11" s="28"/>
    </row>
    <row r="13" ht="13.5" thickBot="1">
      <c r="A13" s="24" t="s">
        <v>171</v>
      </c>
    </row>
    <row r="14" spans="1:13" ht="12.75">
      <c r="A14" s="26" t="s">
        <v>172</v>
      </c>
      <c r="B14" s="26" t="s">
        <v>175</v>
      </c>
      <c r="C14" s="26" t="s">
        <v>177</v>
      </c>
      <c r="D14" s="26" t="s">
        <v>150</v>
      </c>
      <c r="E14" s="26" t="s">
        <v>178</v>
      </c>
      <c r="F14" s="26" t="s">
        <v>151</v>
      </c>
      <c r="G14" s="26"/>
      <c r="H14" s="26"/>
      <c r="I14" s="26"/>
      <c r="J14" s="26"/>
      <c r="K14" s="26"/>
      <c r="L14" s="26"/>
      <c r="M14" s="26"/>
    </row>
    <row r="15" spans="1:13" ht="12.75">
      <c r="A15" s="27">
        <v>37.55</v>
      </c>
      <c r="B15" s="27">
        <v>40.75</v>
      </c>
      <c r="C15" s="27">
        <v>32.7</v>
      </c>
      <c r="D15" s="27">
        <v>37.767</v>
      </c>
      <c r="E15" s="27">
        <v>47.6</v>
      </c>
      <c r="F15" s="27">
        <v>38.883</v>
      </c>
      <c r="G15" s="27"/>
      <c r="H15" s="27"/>
      <c r="I15" s="27"/>
      <c r="J15" s="27"/>
      <c r="K15" s="27"/>
      <c r="L15" s="27"/>
      <c r="M15" s="27"/>
    </row>
    <row r="16" spans="1:13" ht="13.5" thickBot="1">
      <c r="A16" s="28">
        <v>-77.45</v>
      </c>
      <c r="B16" s="28">
        <v>-111.88</v>
      </c>
      <c r="C16" s="28">
        <v>-117.15</v>
      </c>
      <c r="D16" s="28">
        <v>-122.417</v>
      </c>
      <c r="E16" s="28">
        <v>-122.32</v>
      </c>
      <c r="F16" s="28">
        <v>-77.033</v>
      </c>
      <c r="G16" s="28"/>
      <c r="H16" s="28"/>
      <c r="I16" s="28"/>
      <c r="J16" s="28"/>
      <c r="K16" s="28"/>
      <c r="L16" s="28"/>
      <c r="M16" s="28"/>
    </row>
    <row r="18" ht="13.5" thickBot="1">
      <c r="A18" s="24" t="s">
        <v>179</v>
      </c>
    </row>
    <row r="19" spans="1:13" ht="12.75">
      <c r="A19" s="26" t="s">
        <v>180</v>
      </c>
      <c r="B19" s="26" t="s">
        <v>181</v>
      </c>
      <c r="C19" s="26" t="s">
        <v>182</v>
      </c>
      <c r="D19" s="26" t="s">
        <v>183</v>
      </c>
      <c r="E19" s="26"/>
      <c r="F19" s="26"/>
      <c r="G19" s="26"/>
      <c r="H19" s="26"/>
      <c r="I19" s="26"/>
      <c r="J19" s="26"/>
      <c r="K19" s="26"/>
      <c r="L19" s="26"/>
      <c r="M19" s="26"/>
    </row>
    <row r="20" spans="1:13" ht="12.75">
      <c r="A20" s="27">
        <v>45.42</v>
      </c>
      <c r="B20" s="27">
        <v>46.82</v>
      </c>
      <c r="C20" s="27">
        <v>43.65</v>
      </c>
      <c r="D20" s="27">
        <v>49.27</v>
      </c>
      <c r="E20" s="27"/>
      <c r="F20" s="27"/>
      <c r="G20" s="27"/>
      <c r="H20" s="27"/>
      <c r="I20" s="27"/>
      <c r="J20" s="27"/>
      <c r="K20" s="27"/>
      <c r="L20" s="27"/>
      <c r="M20" s="27"/>
    </row>
    <row r="21" spans="1:13" ht="13.5" thickBot="1">
      <c r="A21" s="28">
        <v>-75.7</v>
      </c>
      <c r="B21" s="28">
        <v>-71.23</v>
      </c>
      <c r="C21" s="28">
        <v>-79.38</v>
      </c>
      <c r="D21" s="28">
        <v>-123.12</v>
      </c>
      <c r="E21" s="28"/>
      <c r="F21" s="28"/>
      <c r="G21" s="28"/>
      <c r="H21" s="28"/>
      <c r="I21" s="28"/>
      <c r="J21" s="28"/>
      <c r="K21" s="28"/>
      <c r="L21" s="28"/>
      <c r="M21" s="28"/>
    </row>
    <row r="23" ht="13.5" thickBot="1">
      <c r="A23" s="24" t="s">
        <v>184</v>
      </c>
    </row>
    <row r="24" spans="1:13" ht="12.75">
      <c r="A24" s="26" t="s">
        <v>185</v>
      </c>
      <c r="B24" s="26" t="s">
        <v>186</v>
      </c>
      <c r="C24" s="26" t="s">
        <v>187</v>
      </c>
      <c r="D24" s="26"/>
      <c r="E24" s="26"/>
      <c r="F24" s="26"/>
      <c r="G24" s="26"/>
      <c r="H24" s="26"/>
      <c r="I24" s="26"/>
      <c r="J24" s="26"/>
      <c r="K24" s="26"/>
      <c r="L24" s="26"/>
      <c r="M24" s="26"/>
    </row>
    <row r="25" spans="1:13" ht="12.75">
      <c r="A25" s="27">
        <v>19.4</v>
      </c>
      <c r="B25" s="27">
        <v>9.93</v>
      </c>
      <c r="C25" s="27">
        <v>18.47</v>
      </c>
      <c r="D25" s="27"/>
      <c r="E25" s="27"/>
      <c r="F25" s="27"/>
      <c r="G25" s="27"/>
      <c r="H25" s="27"/>
      <c r="I25" s="27"/>
      <c r="J25" s="27"/>
      <c r="K25" s="27"/>
      <c r="L25" s="27"/>
      <c r="M25" s="27"/>
    </row>
    <row r="26" spans="1:13" ht="13.5" thickBot="1">
      <c r="A26" s="28">
        <v>-99.15</v>
      </c>
      <c r="B26" s="28">
        <v>-84.08</v>
      </c>
      <c r="C26" s="28">
        <v>-66.12</v>
      </c>
      <c r="D26" s="28"/>
      <c r="E26" s="28"/>
      <c r="F26" s="28"/>
      <c r="G26" s="28"/>
      <c r="H26" s="28"/>
      <c r="I26" s="28"/>
      <c r="J26" s="28"/>
      <c r="K26" s="28"/>
      <c r="L26" s="28"/>
      <c r="M26" s="28"/>
    </row>
    <row r="28" ht="13.5" thickBot="1">
      <c r="A28" s="24" t="s">
        <v>188</v>
      </c>
    </row>
    <row r="29" spans="1:13" ht="12.75">
      <c r="A29" s="26" t="s">
        <v>189</v>
      </c>
      <c r="B29" s="26" t="s">
        <v>190</v>
      </c>
      <c r="C29" s="26" t="s">
        <v>191</v>
      </c>
      <c r="D29" s="26" t="s">
        <v>192</v>
      </c>
      <c r="E29" s="26"/>
      <c r="F29" s="26"/>
      <c r="G29" s="26"/>
      <c r="H29" s="26"/>
      <c r="I29" s="26"/>
      <c r="J29" s="26"/>
      <c r="K29" s="26"/>
      <c r="L29" s="26"/>
      <c r="M29" s="26"/>
    </row>
    <row r="30" spans="1:13" ht="12.75">
      <c r="A30" s="27">
        <v>-34.6</v>
      </c>
      <c r="B30" s="27">
        <v>-16.5</v>
      </c>
      <c r="C30" s="27">
        <v>-0.22</v>
      </c>
      <c r="D30" s="27">
        <v>-33.45</v>
      </c>
      <c r="E30" s="27"/>
      <c r="F30" s="27"/>
      <c r="G30" s="27"/>
      <c r="H30" s="27"/>
      <c r="I30" s="27"/>
      <c r="J30" s="27"/>
      <c r="K30" s="27"/>
      <c r="L30" s="27"/>
      <c r="M30" s="27"/>
    </row>
    <row r="31" spans="1:13" ht="13.5" thickBot="1">
      <c r="A31" s="28">
        <v>-58.45</v>
      </c>
      <c r="B31" s="28">
        <v>-68.15</v>
      </c>
      <c r="C31" s="28">
        <v>-78.5</v>
      </c>
      <c r="D31" s="28">
        <v>-70.67</v>
      </c>
      <c r="E31" s="28"/>
      <c r="F31" s="28"/>
      <c r="G31" s="28"/>
      <c r="H31" s="28"/>
      <c r="I31" s="28"/>
      <c r="J31" s="28"/>
      <c r="K31" s="28"/>
      <c r="L31" s="28"/>
      <c r="M31" s="28"/>
    </row>
    <row r="33" ht="13.5" thickBot="1">
      <c r="A33" s="24" t="s">
        <v>193</v>
      </c>
    </row>
    <row r="34" spans="1:13" ht="12.75">
      <c r="A34" s="26" t="s">
        <v>3</v>
      </c>
      <c r="B34" s="26" t="s">
        <v>4</v>
      </c>
      <c r="C34" s="26"/>
      <c r="D34" s="26"/>
      <c r="E34" s="26"/>
      <c r="F34" s="26"/>
      <c r="G34" s="26"/>
      <c r="H34" s="26"/>
      <c r="I34" s="26"/>
      <c r="J34" s="26"/>
      <c r="K34" s="26"/>
      <c r="L34" s="26"/>
      <c r="M34" s="26"/>
    </row>
    <row r="35" spans="1:13" ht="12.75">
      <c r="A35" s="27">
        <v>64.15</v>
      </c>
      <c r="B35" s="27">
        <v>28.42</v>
      </c>
      <c r="C35" s="27"/>
      <c r="D35" s="27"/>
      <c r="E35" s="27"/>
      <c r="F35" s="27"/>
      <c r="G35" s="27"/>
      <c r="H35" s="27"/>
      <c r="I35" s="27"/>
      <c r="J35" s="27"/>
      <c r="K35" s="27"/>
      <c r="L35" s="27"/>
      <c r="M35" s="27"/>
    </row>
    <row r="36" spans="1:13" ht="13.5" thickBot="1">
      <c r="A36" s="28">
        <v>-21.82</v>
      </c>
      <c r="B36" s="28">
        <v>-16.27</v>
      </c>
      <c r="C36" s="28"/>
      <c r="D36" s="28"/>
      <c r="E36" s="28"/>
      <c r="F36" s="28"/>
      <c r="G36" s="28"/>
      <c r="H36" s="28"/>
      <c r="I36" s="28"/>
      <c r="J36" s="28"/>
      <c r="K36" s="28"/>
      <c r="L36" s="28"/>
      <c r="M36" s="28"/>
    </row>
    <row r="38" ht="13.5" thickBot="1">
      <c r="A38" s="24" t="s">
        <v>5</v>
      </c>
    </row>
    <row r="39" spans="1:13" ht="12.75">
      <c r="A39" s="26" t="s">
        <v>155</v>
      </c>
      <c r="B39" s="26" t="s">
        <v>6</v>
      </c>
      <c r="C39" s="26" t="s">
        <v>7</v>
      </c>
      <c r="D39" s="26" t="s">
        <v>8</v>
      </c>
      <c r="E39" s="26" t="s">
        <v>9</v>
      </c>
      <c r="F39" s="26" t="s">
        <v>153</v>
      </c>
      <c r="G39" s="26" t="s">
        <v>10</v>
      </c>
      <c r="H39" s="26" t="s">
        <v>101</v>
      </c>
      <c r="I39" s="26" t="s">
        <v>156</v>
      </c>
      <c r="J39" s="26" t="s">
        <v>153</v>
      </c>
      <c r="K39" s="26" t="s">
        <v>102</v>
      </c>
      <c r="L39" s="26"/>
      <c r="M39" s="26"/>
    </row>
    <row r="40" spans="1:13" ht="12.75">
      <c r="A40" s="27">
        <v>37.967</v>
      </c>
      <c r="B40" s="27">
        <v>52.5</v>
      </c>
      <c r="C40" s="27">
        <v>46.95</v>
      </c>
      <c r="D40" s="27">
        <v>55.67</v>
      </c>
      <c r="E40" s="27">
        <v>53.67</v>
      </c>
      <c r="F40" s="27">
        <v>51.5</v>
      </c>
      <c r="G40" s="27">
        <v>40.4</v>
      </c>
      <c r="H40" s="27">
        <v>41.9</v>
      </c>
      <c r="I40" s="27">
        <v>61.167</v>
      </c>
      <c r="J40" s="27">
        <v>51.5</v>
      </c>
      <c r="K40" s="27">
        <v>48.133</v>
      </c>
      <c r="L40" s="27"/>
      <c r="M40" s="27"/>
    </row>
    <row r="41" spans="1:13" ht="13.5" thickBot="1">
      <c r="A41" s="28">
        <v>23.717</v>
      </c>
      <c r="B41" s="28">
        <v>13.37</v>
      </c>
      <c r="C41" s="28">
        <v>7.43</v>
      </c>
      <c r="D41" s="28">
        <v>12.58</v>
      </c>
      <c r="E41" s="28">
        <v>-6.25</v>
      </c>
      <c r="F41" s="28">
        <v>-0.167</v>
      </c>
      <c r="G41" s="28">
        <v>-3.68</v>
      </c>
      <c r="H41" s="28">
        <v>12.483</v>
      </c>
      <c r="I41" s="28">
        <v>24.967</v>
      </c>
      <c r="J41" s="28">
        <v>-0.167</v>
      </c>
      <c r="K41" s="28">
        <v>11.567</v>
      </c>
      <c r="L41" s="28"/>
      <c r="M41" s="28"/>
    </row>
    <row r="43" spans="1:7" ht="13.5" thickBot="1">
      <c r="A43" s="24" t="s">
        <v>11</v>
      </c>
      <c r="G43" s="24" t="s">
        <v>12</v>
      </c>
    </row>
    <row r="44" spans="1:13" ht="12.75">
      <c r="A44" s="26" t="s">
        <v>154</v>
      </c>
      <c r="B44" s="26" t="s">
        <v>101</v>
      </c>
      <c r="C44" s="26" t="s">
        <v>13</v>
      </c>
      <c r="D44" s="26"/>
      <c r="E44" s="26"/>
      <c r="F44" s="26"/>
      <c r="G44" s="26" t="s">
        <v>14</v>
      </c>
      <c r="H44" s="26" t="s">
        <v>15</v>
      </c>
      <c r="I44" s="26"/>
      <c r="J44" s="26"/>
      <c r="K44" s="26"/>
      <c r="L44" s="26"/>
      <c r="M44" s="26"/>
    </row>
    <row r="45" spans="1:13" ht="12.75">
      <c r="A45" s="27">
        <v>48.867</v>
      </c>
      <c r="B45" s="27">
        <v>41.9</v>
      </c>
      <c r="C45" s="27">
        <v>48.22</v>
      </c>
      <c r="D45" s="27"/>
      <c r="E45" s="27"/>
      <c r="F45" s="27"/>
      <c r="G45" s="27">
        <v>55.75</v>
      </c>
      <c r="H45" s="27">
        <v>59.92</v>
      </c>
      <c r="I45" s="27"/>
      <c r="J45" s="27"/>
      <c r="K45" s="27"/>
      <c r="L45" s="27"/>
      <c r="M45" s="27"/>
    </row>
    <row r="46" spans="1:13" ht="13.5" thickBot="1">
      <c r="A46" s="28">
        <v>2.333</v>
      </c>
      <c r="B46" s="28">
        <v>12.483</v>
      </c>
      <c r="C46" s="28">
        <v>16.33</v>
      </c>
      <c r="D46" s="28"/>
      <c r="E46" s="28"/>
      <c r="F46" s="28"/>
      <c r="G46" s="28">
        <v>37.58</v>
      </c>
      <c r="H46" s="28">
        <v>30.25</v>
      </c>
      <c r="I46" s="28"/>
      <c r="J46" s="28"/>
      <c r="K46" s="28"/>
      <c r="L46" s="28"/>
      <c r="M46" s="28"/>
    </row>
    <row r="48" ht="13.5" thickBot="1">
      <c r="A48" s="24" t="s">
        <v>16</v>
      </c>
    </row>
    <row r="49" spans="1:13" ht="12.75">
      <c r="A49" s="26" t="s">
        <v>17</v>
      </c>
      <c r="B49" s="26" t="s">
        <v>18</v>
      </c>
      <c r="C49" s="26" t="s">
        <v>19</v>
      </c>
      <c r="D49" s="26" t="s">
        <v>20</v>
      </c>
      <c r="E49" s="26" t="s">
        <v>21</v>
      </c>
      <c r="F49" s="26" t="s">
        <v>22</v>
      </c>
      <c r="G49" s="26"/>
      <c r="H49" s="26"/>
      <c r="I49" s="26"/>
      <c r="J49" s="26"/>
      <c r="K49" s="26"/>
      <c r="L49" s="26"/>
      <c r="M49" s="26"/>
    </row>
    <row r="50" spans="1:13" ht="12.75">
      <c r="A50" s="27">
        <v>9.03</v>
      </c>
      <c r="B50" s="27">
        <v>30.05</v>
      </c>
      <c r="C50" s="27">
        <v>-33.92</v>
      </c>
      <c r="D50" s="27">
        <v>-26.25</v>
      </c>
      <c r="E50" s="27">
        <v>-17.83</v>
      </c>
      <c r="F50" s="27">
        <v>-1.28</v>
      </c>
      <c r="G50" s="27"/>
      <c r="H50" s="27"/>
      <c r="I50" s="27"/>
      <c r="J50" s="27"/>
      <c r="K50" s="27"/>
      <c r="L50" s="27"/>
      <c r="M50" s="27"/>
    </row>
    <row r="51" spans="1:13" ht="13.5" thickBot="1">
      <c r="A51" s="28">
        <v>38.7</v>
      </c>
      <c r="B51" s="28">
        <v>31.25</v>
      </c>
      <c r="C51" s="28">
        <v>18.37</v>
      </c>
      <c r="D51" s="28">
        <v>28</v>
      </c>
      <c r="E51" s="28">
        <v>31.05</v>
      </c>
      <c r="F51" s="28">
        <v>36.82</v>
      </c>
      <c r="G51" s="28"/>
      <c r="H51" s="28"/>
      <c r="I51" s="28"/>
      <c r="J51" s="28"/>
      <c r="K51" s="28"/>
      <c r="L51" s="28"/>
      <c r="M51" s="28"/>
    </row>
    <row r="53" ht="13.5" thickBot="1">
      <c r="A53" s="24" t="s">
        <v>23</v>
      </c>
    </row>
    <row r="54" spans="1:13" ht="12.75">
      <c r="A54" s="26" t="s">
        <v>24</v>
      </c>
      <c r="B54" s="26" t="s">
        <v>25</v>
      </c>
      <c r="C54" s="26" t="s">
        <v>26</v>
      </c>
      <c r="D54" s="26" t="s">
        <v>27</v>
      </c>
      <c r="E54" s="26"/>
      <c r="F54" s="26"/>
      <c r="G54" s="26"/>
      <c r="H54" s="26"/>
      <c r="I54" s="26"/>
      <c r="J54" s="26"/>
      <c r="K54" s="26"/>
      <c r="L54" s="26"/>
      <c r="M54" s="26"/>
    </row>
    <row r="55" spans="1:13" ht="12.75">
      <c r="A55" s="27">
        <v>33.35</v>
      </c>
      <c r="B55" s="27">
        <v>32.667</v>
      </c>
      <c r="C55" s="27">
        <v>41.02</v>
      </c>
      <c r="D55" s="27">
        <v>32.07</v>
      </c>
      <c r="E55" s="27"/>
      <c r="F55" s="27"/>
      <c r="G55" s="27"/>
      <c r="H55" s="27"/>
      <c r="I55" s="27"/>
      <c r="J55" s="27"/>
      <c r="K55" s="27"/>
      <c r="L55" s="27"/>
      <c r="M55" s="27"/>
    </row>
    <row r="56" spans="1:13" ht="13.5" thickBot="1">
      <c r="A56" s="28">
        <v>44.42</v>
      </c>
      <c r="B56" s="28">
        <v>51.633</v>
      </c>
      <c r="C56" s="28">
        <v>28.97</v>
      </c>
      <c r="D56" s="28">
        <v>34.77</v>
      </c>
      <c r="E56" s="28"/>
      <c r="F56" s="28"/>
      <c r="G56" s="28"/>
      <c r="H56" s="28"/>
      <c r="I56" s="28"/>
      <c r="J56" s="28"/>
      <c r="K56" s="28"/>
      <c r="L56" s="28"/>
      <c r="M56" s="28"/>
    </row>
    <row r="58" spans="1:7" ht="13.5" thickBot="1">
      <c r="A58" s="24" t="s">
        <v>28</v>
      </c>
      <c r="G58" s="24" t="s">
        <v>29</v>
      </c>
    </row>
    <row r="59" spans="1:13" ht="12.75">
      <c r="A59" s="26" t="s">
        <v>103</v>
      </c>
      <c r="B59" s="26" t="s">
        <v>104</v>
      </c>
      <c r="C59" s="26" t="s">
        <v>30</v>
      </c>
      <c r="D59" s="26" t="s">
        <v>106</v>
      </c>
      <c r="E59" s="26"/>
      <c r="F59" s="26"/>
      <c r="G59" s="26" t="s">
        <v>31</v>
      </c>
      <c r="H59" s="26" t="s">
        <v>32</v>
      </c>
      <c r="I59" s="26" t="s">
        <v>33</v>
      </c>
      <c r="J59" s="26"/>
      <c r="K59" s="26"/>
      <c r="L59" s="26"/>
      <c r="M59" s="26"/>
    </row>
    <row r="60" spans="1:13" ht="12.75">
      <c r="A60" s="27">
        <v>28.667</v>
      </c>
      <c r="B60" s="27">
        <v>22.283</v>
      </c>
      <c r="C60" s="27">
        <v>14.58</v>
      </c>
      <c r="D60" s="27">
        <v>35.7</v>
      </c>
      <c r="E60" s="27"/>
      <c r="F60" s="27"/>
      <c r="G60" s="27">
        <v>39.92</v>
      </c>
      <c r="H60" s="27">
        <v>23.1</v>
      </c>
      <c r="I60" s="27">
        <v>31.23</v>
      </c>
      <c r="J60" s="27"/>
      <c r="K60" s="27"/>
      <c r="L60" s="27"/>
      <c r="M60" s="27"/>
    </row>
    <row r="61" spans="1:13" ht="13.5" thickBot="1">
      <c r="A61" s="28">
        <v>77.217</v>
      </c>
      <c r="B61" s="28">
        <v>114.15</v>
      </c>
      <c r="C61" s="28">
        <v>121</v>
      </c>
      <c r="D61" s="28">
        <v>139.767</v>
      </c>
      <c r="E61" s="28"/>
      <c r="F61" s="28"/>
      <c r="G61" s="28">
        <v>116.42</v>
      </c>
      <c r="H61" s="28">
        <v>113.27</v>
      </c>
      <c r="I61" s="28">
        <v>121.47</v>
      </c>
      <c r="J61" s="28"/>
      <c r="K61" s="28"/>
      <c r="L61" s="28"/>
      <c r="M61" s="28"/>
    </row>
    <row r="63" ht="13.5" thickBot="1">
      <c r="A63" s="24" t="s">
        <v>34</v>
      </c>
    </row>
    <row r="64" spans="1:13" ht="12.75">
      <c r="A64" s="26" t="s">
        <v>35</v>
      </c>
      <c r="B64" s="26" t="s">
        <v>90</v>
      </c>
      <c r="C64" s="26" t="s">
        <v>105</v>
      </c>
      <c r="D64" s="26"/>
      <c r="E64" s="26" t="s">
        <v>91</v>
      </c>
      <c r="F64" s="26" t="s">
        <v>92</v>
      </c>
      <c r="G64" s="26" t="s">
        <v>93</v>
      </c>
      <c r="H64" s="26"/>
      <c r="I64" s="26"/>
      <c r="J64" s="26"/>
      <c r="K64" s="26"/>
      <c r="L64" s="26"/>
      <c r="M64" s="26"/>
    </row>
    <row r="65" spans="1:13" ht="12.75">
      <c r="A65" s="27">
        <v>-36.87</v>
      </c>
      <c r="B65" s="27">
        <v>-31.95</v>
      </c>
      <c r="C65" s="27">
        <v>-33.867</v>
      </c>
      <c r="D65" s="27"/>
      <c r="E65" s="27">
        <v>-6.17</v>
      </c>
      <c r="F65" s="27">
        <v>-17.53</v>
      </c>
      <c r="G65" s="27">
        <v>19.82</v>
      </c>
      <c r="H65" s="27"/>
      <c r="I65" s="27"/>
      <c r="J65" s="27"/>
      <c r="K65" s="27"/>
      <c r="L65" s="27"/>
      <c r="M65" s="27"/>
    </row>
    <row r="66" spans="1:13" ht="13.5" thickBot="1">
      <c r="A66" s="28">
        <v>174.77</v>
      </c>
      <c r="B66" s="28">
        <v>115.85</v>
      </c>
      <c r="C66" s="28">
        <v>151.217</v>
      </c>
      <c r="D66" s="28"/>
      <c r="E66" s="28">
        <v>106.8</v>
      </c>
      <c r="F66" s="28">
        <v>-149.57</v>
      </c>
      <c r="G66" s="28">
        <v>-155.48</v>
      </c>
      <c r="H66" s="28"/>
      <c r="I66" s="28"/>
      <c r="J66" s="28"/>
      <c r="K66" s="28"/>
      <c r="L66" s="28"/>
      <c r="M66" s="28"/>
    </row>
    <row r="68" ht="13.5" thickBot="1"/>
    <row r="69" spans="1:13" ht="12.75">
      <c r="A69" s="26"/>
      <c r="B69" s="26"/>
      <c r="C69" s="26"/>
      <c r="D69" s="26"/>
      <c r="E69" s="26"/>
      <c r="F69" s="26"/>
      <c r="G69" s="26"/>
      <c r="H69" s="26"/>
      <c r="I69" s="26"/>
      <c r="J69" s="26"/>
      <c r="K69" s="26"/>
      <c r="L69" s="26"/>
      <c r="M69" s="26"/>
    </row>
    <row r="70" spans="1:13" ht="12.75">
      <c r="A70" s="27"/>
      <c r="B70" s="27"/>
      <c r="C70" s="27"/>
      <c r="D70" s="27"/>
      <c r="E70" s="27"/>
      <c r="F70" s="27"/>
      <c r="G70" s="27"/>
      <c r="H70" s="27"/>
      <c r="I70" s="27"/>
      <c r="J70" s="27"/>
      <c r="K70" s="27"/>
      <c r="L70" s="27"/>
      <c r="M70" s="27"/>
    </row>
    <row r="71" spans="1:13" ht="13.5" thickBot="1">
      <c r="A71" s="28"/>
      <c r="B71" s="28"/>
      <c r="C71" s="28"/>
      <c r="D71" s="28"/>
      <c r="E71" s="28"/>
      <c r="F71" s="28"/>
      <c r="G71" s="28"/>
      <c r="H71" s="28"/>
      <c r="I71" s="28"/>
      <c r="J71" s="28"/>
      <c r="K71" s="28"/>
      <c r="L71" s="28"/>
      <c r="M71" s="28"/>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8:X82"/>
  <sheetViews>
    <sheetView workbookViewId="0" topLeftCell="A11">
      <selection activeCell="A11" sqref="A11"/>
    </sheetView>
  </sheetViews>
  <sheetFormatPr defaultColWidth="11.00390625" defaultRowHeight="12"/>
  <sheetData>
    <row r="18" spans="2:4" ht="18">
      <c r="B18" s="95" t="s">
        <v>99</v>
      </c>
      <c r="C18" s="22"/>
      <c r="D18" s="23"/>
    </row>
    <row r="19" ht="15.75">
      <c r="B19" s="95" t="s">
        <v>100</v>
      </c>
    </row>
    <row r="22" ht="13.5" thickBot="1"/>
    <row r="23" spans="2:18" ht="15">
      <c r="B23" s="4" t="s">
        <v>108</v>
      </c>
      <c r="C23" s="5"/>
      <c r="D23" s="5"/>
      <c r="E23" s="5"/>
      <c r="F23" s="5"/>
      <c r="G23" s="5"/>
      <c r="H23" s="5"/>
      <c r="I23" s="6"/>
      <c r="J23" s="1"/>
      <c r="K23" s="7" t="s">
        <v>127</v>
      </c>
      <c r="L23" s="8"/>
      <c r="M23" s="1"/>
      <c r="N23" s="1"/>
      <c r="O23" s="1"/>
      <c r="P23" s="1"/>
      <c r="Q23" s="1"/>
      <c r="R23" t="s">
        <v>128</v>
      </c>
    </row>
    <row r="24" spans="2:19" ht="15">
      <c r="B24" s="9" t="s">
        <v>135</v>
      </c>
      <c r="C24" s="10"/>
      <c r="D24" s="10"/>
      <c r="E24" s="10"/>
      <c r="F24" s="10"/>
      <c r="G24" s="10"/>
      <c r="H24" s="10"/>
      <c r="I24" s="11"/>
      <c r="J24" s="1"/>
      <c r="K24" s="12" t="s">
        <v>129</v>
      </c>
      <c r="L24" s="13">
        <f>180/PI()</f>
        <v>57.29577951308232</v>
      </c>
      <c r="M24" s="1"/>
      <c r="N24" s="1"/>
      <c r="O24" s="1"/>
      <c r="P24" s="1"/>
      <c r="Q24" s="1"/>
      <c r="R24" s="14" t="s">
        <v>130</v>
      </c>
      <c r="S24" s="14"/>
    </row>
    <row r="25" spans="2:24" ht="15.75" thickBot="1">
      <c r="B25" s="15" t="s">
        <v>107</v>
      </c>
      <c r="C25" s="16"/>
      <c r="D25" s="16"/>
      <c r="E25" s="16"/>
      <c r="F25" s="16"/>
      <c r="G25" s="16"/>
      <c r="H25" s="16"/>
      <c r="I25" s="17"/>
      <c r="J25" s="1"/>
      <c r="K25" s="3" t="s">
        <v>131</v>
      </c>
      <c r="L25" s="18">
        <f>PI()/180</f>
        <v>0.017453292519943295</v>
      </c>
      <c r="M25" s="1"/>
      <c r="N25" s="1"/>
      <c r="O25" s="1"/>
      <c r="P25" s="1"/>
      <c r="Q25" s="1"/>
      <c r="R25" s="19" t="s">
        <v>132</v>
      </c>
      <c r="S25" s="20"/>
      <c r="T25" s="21"/>
      <c r="U25" s="21"/>
      <c r="V25" s="21"/>
      <c r="W25" s="21"/>
      <c r="X25" s="21"/>
    </row>
    <row r="28" spans="3:8" ht="12.75">
      <c r="C28" s="1" t="s">
        <v>124</v>
      </c>
      <c r="D28" s="1" t="s">
        <v>124</v>
      </c>
      <c r="E28" s="1" t="s">
        <v>124</v>
      </c>
      <c r="F28" s="1" t="s">
        <v>124</v>
      </c>
      <c r="G28" s="1" t="s">
        <v>124</v>
      </c>
      <c r="H28" s="1" t="s">
        <v>124</v>
      </c>
    </row>
    <row r="29" spans="3:8" ht="12.75">
      <c r="C29" s="2">
        <f>15*(GST+HOUR(Mercury!C29)+MINUTE(Mercury!C29)/60-RA)+lng</f>
        <v>-94.11699999999999</v>
      </c>
      <c r="D29" s="2">
        <f>15*(GST+HOUR(Mercury!D29)+MINUTE(Mercury!D29)/60-RA)+lng</f>
        <v>-93.61699999999999</v>
      </c>
      <c r="E29" s="2">
        <f>15*(GST+HOUR(Mercury!E29)+MINUTE(Mercury!E29)/60-RA)+lng</f>
        <v>-68.36699999999999</v>
      </c>
      <c r="F29" s="2">
        <f>15*(GST+HOUR(Mercury!F29)+MINUTE(Mercury!F29)/60-RA)+lng</f>
        <v>-43.367000000000004</v>
      </c>
      <c r="G29" s="2">
        <f>15*(GST+HOUR(Mercury!G29)+MINUTE(Mercury!G29)/60-RA)+lng</f>
        <v>-42.61700000000005</v>
      </c>
      <c r="H29" s="2">
        <f>15*(GST+HOUR(Mercury!H29)+MINUTE(Mercury!H29)/60-RA)+lng</f>
        <v>-34.11700000000005</v>
      </c>
    </row>
    <row r="30" spans="3:8" ht="12.75">
      <c r="C30" s="2">
        <f>15*(GST+HOUR(Mercury!C30)+MINUTE(Mercury!C30)/60-RA)+lng</f>
        <v>-100.702</v>
      </c>
      <c r="D30" s="2">
        <f>15*(GST+HOUR(Mercury!D30)+MINUTE(Mercury!D30)/60-RA)+lng</f>
        <v>-100.202</v>
      </c>
      <c r="E30" s="2">
        <f>15*(GST+HOUR(Mercury!E30)+MINUTE(Mercury!E30)/60-RA)+lng</f>
        <v>-69.20199999999997</v>
      </c>
      <c r="F30" s="2">
        <f>15*(GST+HOUR(Mercury!F30)+MINUTE(Mercury!F30)/60-RA)+lng</f>
        <v>-38.20199999999998</v>
      </c>
      <c r="G30" s="2">
        <f>15*(GST+HOUR(Mercury!G30)+MINUTE(Mercury!G30)/60-RA)+lng</f>
        <v>-37.702000000000005</v>
      </c>
      <c r="H30" s="2">
        <f>15*(GST+HOUR(Mercury!H30)+MINUTE(Mercury!H30)/60-RA)+lng</f>
        <v>2.0480000000000302</v>
      </c>
    </row>
    <row r="31" spans="3:8" ht="12.75">
      <c r="C31" s="2">
        <f>15*(GST+HOUR(Mercury!C31)+MINUTE(Mercury!C31)/60-RA)+lng</f>
        <v>432.8829999999999</v>
      </c>
      <c r="D31" s="2">
        <f>15*(GST+HOUR(Mercury!D31)+MINUTE(Mercury!D31)/60-RA)+lng</f>
        <v>433.6329999999999</v>
      </c>
      <c r="E31" s="2">
        <f>15*(GST+HOUR(Mercury!E31)+MINUTE(Mercury!E31)/60-RA)+lng</f>
        <v>132.133</v>
      </c>
      <c r="F31" s="2">
        <f>15*(GST+HOUR(Mercury!F31)+MINUTE(Mercury!F31)/60-RA)+lng</f>
        <v>190.63299999999998</v>
      </c>
      <c r="G31" s="2">
        <f>15*(GST+HOUR(Mercury!G31)+MINUTE(Mercury!G31)/60-RA)+lng</f>
        <v>191.38300000000004</v>
      </c>
      <c r="H31" s="2">
        <f>15*(GST+HOUR(Mercury!H31)+MINUTE(Mercury!H31)/60-RA)+lng</f>
        <v>322.88300000000004</v>
      </c>
    </row>
    <row r="32" spans="3:8" ht="12.75">
      <c r="C32" s="2">
        <f>15*(GST+HOUR(Mercury!C32)+MINUTE(Mercury!C32)/60-RA)+lng</f>
        <v>-204.497</v>
      </c>
      <c r="D32" s="2">
        <f>15*(GST+HOUR(Mercury!D32)+MINUTE(Mercury!D32)/60-RA)+lng</f>
        <v>-203.99699999999999</v>
      </c>
      <c r="E32" s="2">
        <f>15*(GST+HOUR(Mercury!E32)+MINUTE(Mercury!E32)/60-RA)+lng</f>
        <v>-163.497</v>
      </c>
      <c r="F32" s="2">
        <f>15*(GST+HOUR(Mercury!F32)+MINUTE(Mercury!F32)/60-RA)+lng</f>
        <v>-123.24700000000001</v>
      </c>
      <c r="G32" s="2">
        <f>15*(GST+HOUR(Mercury!G32)+MINUTE(Mercury!G32)/60-RA)+lng</f>
        <v>-122.74700000000003</v>
      </c>
      <c r="H32" s="2">
        <f>15*(GST+HOUR(Mercury!H32)+MINUTE(Mercury!H32)/60-RA)+lng</f>
        <v>2.003</v>
      </c>
    </row>
    <row r="33" spans="3:8" ht="12.75">
      <c r="C33" s="2">
        <f>15*(GST+HOUR(Mercury!C33)+MINUTE(Mercury!C33)/60-RA)+lng</f>
        <v>240.14799999999997</v>
      </c>
      <c r="D33" s="2" t="e">
        <f>15*(GST+HOUR(Mercury!D33)+MINUTE(Mercury!D33)/60-RA)+lng</f>
        <v>#VALUE!</v>
      </c>
      <c r="E33" s="2">
        <f>15*(GST+HOUR(Mercury!E33)+MINUTE(Mercury!E33)/60-RA)+lng</f>
        <v>241.64799999999997</v>
      </c>
      <c r="F33" s="2" t="e">
        <f>15*(GST+HOUR(Mercury!F33)+MINUTE(Mercury!F33)/60-RA)+lng</f>
        <v>#VALUE!</v>
      </c>
      <c r="G33" s="2">
        <f>15*(GST+HOUR(Mercury!G33)+MINUTE(Mercury!G33)/60-RA)+lng</f>
        <v>243.39799999999997</v>
      </c>
      <c r="H33" s="2">
        <f>15*(GST+HOUR(Mercury!H33)+MINUTE(Mercury!H33)/60-RA)+lng</f>
        <v>286.89799999999997</v>
      </c>
    </row>
    <row r="34" spans="3:8" ht="12.75">
      <c r="C34" s="2">
        <f>15*(GST+HOUR(Mercury!C34)+MINUTE(Mercury!C34)/60-RA)+lng</f>
        <v>62.19300000000001</v>
      </c>
      <c r="D34" s="2">
        <f>15*(GST+HOUR(Mercury!D34)+MINUTE(Mercury!D34)/60-RA)+lng</f>
        <v>62.69300000000004</v>
      </c>
      <c r="E34" s="2">
        <f>15*(GST+HOUR(Mercury!E34)+MINUTE(Mercury!E34)/60-RA)+lng</f>
        <v>100.19300000000004</v>
      </c>
      <c r="F34" s="2">
        <f>15*(GST+HOUR(Mercury!F34)+MINUTE(Mercury!F34)/60-RA)+lng</f>
        <v>-222.057</v>
      </c>
      <c r="G34" s="2">
        <f>15*(GST+HOUR(Mercury!G34)+MINUTE(Mercury!G34)/60-RA)+lng</f>
        <v>-221.807</v>
      </c>
      <c r="H34" s="2">
        <f>15*(GST+HOUR(Mercury!H34)+MINUTE(Mercury!H34)/60-RA)+lng</f>
        <v>-70.05699999999997</v>
      </c>
    </row>
    <row r="35" spans="3:8" ht="12.75">
      <c r="C35" s="2">
        <f>15*(GST+HOUR(Mercury!C35)+MINUTE(Mercury!C35)/60-RA)+lng</f>
        <v>-15.897000000000006</v>
      </c>
      <c r="D35" s="2">
        <f>15*(GST+HOUR(Mercury!D35)+MINUTE(Mercury!D35)/60-RA)+lng</f>
        <v>-14.897000000000006</v>
      </c>
      <c r="E35" s="2">
        <f>15*(GST+HOUR(Mercury!E35)+MINUTE(Mercury!E35)/60-RA)+lng</f>
        <v>3.352999999999966</v>
      </c>
      <c r="F35" s="2">
        <f>15*(GST+HOUR(Mercury!F35)+MINUTE(Mercury!F35)/60-RA)+lng</f>
        <v>21.602999999999994</v>
      </c>
      <c r="G35" s="2">
        <f>15*(GST+HOUR(Mercury!G35)+MINUTE(Mercury!G35)/60-RA)+lng</f>
        <v>22.602999999999994</v>
      </c>
      <c r="H35" s="2">
        <f>15*(GST+HOUR(Mercury!H35)+MINUTE(Mercury!H35)/60-RA)+lng</f>
        <v>37.85299999999998</v>
      </c>
    </row>
    <row r="36" spans="3:8" ht="12.75">
      <c r="C36" s="2">
        <f>15*(GST+HOUR(Mercury!C36)+MINUTE(Mercury!C36)/60-RA)+lng</f>
        <v>466.588</v>
      </c>
      <c r="D36" s="2">
        <f>15*(GST+HOUR(Mercury!D36)+MINUTE(Mercury!D36)/60-RA)+lng</f>
        <v>109.08800000000002</v>
      </c>
      <c r="E36" s="2">
        <f>15*(GST+HOUR(Mercury!E36)+MINUTE(Mercury!E36)/60-RA)+lng</f>
        <v>125.338</v>
      </c>
      <c r="F36" s="2">
        <f>15*(GST+HOUR(Mercury!F36)+MINUTE(Mercury!F36)/60-RA)+lng</f>
        <v>141.83799999999997</v>
      </c>
      <c r="G36" s="2">
        <f>15*(GST+HOUR(Mercury!G36)+MINUTE(Mercury!G36)/60-RA)+lng</f>
        <v>144.338</v>
      </c>
      <c r="H36" s="2">
        <f>15*(GST+HOUR(Mercury!H36)+MINUTE(Mercury!H36)/60-RA)+lng</f>
        <v>214.83799999999997</v>
      </c>
    </row>
    <row r="37" spans="3:8" ht="12.75">
      <c r="C37" s="2">
        <f>15*(GST+HOUR(Mercury!C37)+MINUTE(Mercury!C37)/60-RA)+lng</f>
        <v>-31.451999999999984</v>
      </c>
      <c r="D37" s="2">
        <f>15*(GST+HOUR(Mercury!D37)+MINUTE(Mercury!D37)/60-RA)+lng</f>
        <v>-30.951999999999963</v>
      </c>
      <c r="E37" s="2">
        <f>15*(GST+HOUR(Mercury!E37)+MINUTE(Mercury!E37)/60-RA)+lng</f>
        <v>3.298000000000002</v>
      </c>
      <c r="F37" s="2">
        <f>15*(GST+HOUR(Mercury!F37)+MINUTE(Mercury!F37)/60-RA)+lng</f>
        <v>37.54800000000003</v>
      </c>
      <c r="G37" s="2">
        <f>15*(GST+HOUR(Mercury!G37)+MINUTE(Mercury!G37)/60-RA)+lng</f>
        <v>38.048</v>
      </c>
      <c r="H37" s="2">
        <f>15*(GST+HOUR(Mercury!H37)+MINUTE(Mercury!H37)/60-RA)+lng</f>
        <v>74.04800000000003</v>
      </c>
    </row>
    <row r="38" spans="3:8" ht="12.75">
      <c r="C38" s="2">
        <f>15*(GST+HOUR(Mercury!C38)+MINUTE(Mercury!C38)/60-RA)+lng</f>
        <v>171.61800000000002</v>
      </c>
      <c r="D38" s="2">
        <f>15*(GST+HOUR(Mercury!D38)+MINUTE(Mercury!D38)/60-RA)+lng</f>
        <v>172.36800000000002</v>
      </c>
      <c r="E38" s="2">
        <f>15*(GST+HOUR(Mercury!E38)+MINUTE(Mercury!E38)/60-RA)+lng</f>
        <v>230.868</v>
      </c>
      <c r="F38" s="2">
        <f>15*(GST+HOUR(Mercury!F38)+MINUTE(Mercury!F38)/60-RA)+lng</f>
        <v>289.36800000000005</v>
      </c>
      <c r="G38" s="2">
        <f>15*(GST+HOUR(Mercury!G38)+MINUTE(Mercury!G38)/60-RA)+lng</f>
        <v>290.118</v>
      </c>
      <c r="H38" s="2">
        <f>15*(GST+HOUR(Mercury!H38)+MINUTE(Mercury!H38)/60-RA)+lng</f>
        <v>142.868</v>
      </c>
    </row>
    <row r="39" spans="3:8" ht="12.75">
      <c r="C39" s="2">
        <f>15*(GST+HOUR(Mercury!C39)+MINUTE(Mercury!C39)/60-RA)+lng</f>
        <v>-133.247</v>
      </c>
      <c r="D39" s="2">
        <f>15*(GST+HOUR(Mercury!D39)+MINUTE(Mercury!D39)/60-RA)+lng</f>
        <v>-132.747</v>
      </c>
      <c r="E39" s="2">
        <f>15*(GST+HOUR(Mercury!E39)+MINUTE(Mercury!E39)/60-RA)+lng</f>
        <v>-91.99700000000001</v>
      </c>
      <c r="F39" s="2">
        <f>15*(GST+HOUR(Mercury!F39)+MINUTE(Mercury!F39)/60-RA)+lng</f>
        <v>-51.247000000000014</v>
      </c>
      <c r="G39" s="2">
        <f>15*(GST+HOUR(Mercury!G39)+MINUTE(Mercury!G39)/60-RA)+lng</f>
        <v>-50.746999999999986</v>
      </c>
      <c r="H39" s="2">
        <f>15*(GST+HOUR(Mercury!H39)+MINUTE(Mercury!H39)/60-RA)+lng</f>
        <v>-105.99700000000001</v>
      </c>
    </row>
    <row r="40" spans="3:8" ht="12.75">
      <c r="C40" s="2">
        <f>15*(GST+HOUR(Mercury!C40)+MINUTE(Mercury!C40)/60-RA)+lng</f>
        <v>-224.322</v>
      </c>
      <c r="D40" s="2">
        <f>15*(GST+HOUR(Mercury!D40)+MINUTE(Mercury!D40)/60-RA)+lng</f>
        <v>-223.82199999999997</v>
      </c>
      <c r="E40" s="2">
        <f>15*(GST+HOUR(Mercury!E40)+MINUTE(Mercury!E40)/60-RA)+lng</f>
        <v>-188.322</v>
      </c>
      <c r="F40" s="2">
        <f>15*(GST+HOUR(Mercury!F40)+MINUTE(Mercury!F40)/60-RA)+lng</f>
        <v>-152.822</v>
      </c>
      <c r="G40" s="2">
        <f>15*(GST+HOUR(Mercury!G40)+MINUTE(Mercury!G40)/60-RA)+lng</f>
        <v>-152.32199999999995</v>
      </c>
      <c r="H40" s="2">
        <f>15*(GST+HOUR(Mercury!H40)+MINUTE(Mercury!H40)/60-RA)+lng</f>
        <v>-70.07199999999997</v>
      </c>
    </row>
    <row r="41" spans="3:8" ht="12.75">
      <c r="C41" s="2">
        <f>15*(GST+HOUR(Mercury!C41)+MINUTE(Mercury!C41)/60-RA)+lng</f>
        <v>-203.437</v>
      </c>
      <c r="D41" s="2">
        <f>15*(GST+HOUR(Mercury!D41)+MINUTE(Mercury!D41)/60-RA)+lng</f>
        <v>-201.93699999999998</v>
      </c>
      <c r="E41" s="2">
        <f>15*(GST+HOUR(Mercury!E41)+MINUTE(Mercury!E41)/60-RA)+lng</f>
        <v>-190.68699999999998</v>
      </c>
      <c r="F41" s="2">
        <f>15*(GST+HOUR(Mercury!F41)+MINUTE(Mercury!F41)/60-RA)+lng</f>
        <v>-179.68699999999998</v>
      </c>
      <c r="G41" s="2">
        <f>15*(GST+HOUR(Mercury!G41)+MINUTE(Mercury!G41)/60-RA)+lng</f>
        <v>-178.187</v>
      </c>
      <c r="H41" s="2">
        <f>15*(GST+HOUR(Mercury!H41)+MINUTE(Mercury!H41)/60-RA)+lng</f>
        <v>2.062999999999988</v>
      </c>
    </row>
    <row r="42" spans="3:8" ht="12.75">
      <c r="C42" s="2">
        <f>15*(GST+HOUR(Mercury!C42)+MINUTE(Mercury!C42)/60-RA)+lng</f>
        <v>68.57299999999998</v>
      </c>
      <c r="D42" s="2">
        <f>15*(GST+HOUR(Mercury!D42)+MINUTE(Mercury!D42)/60-RA)+lng</f>
        <v>72.32299999999998</v>
      </c>
      <c r="E42" s="2">
        <f>15*(GST+HOUR(Mercury!E42)+MINUTE(Mercury!E42)/60-RA)+lng</f>
        <v>75.07299999999998</v>
      </c>
      <c r="F42" s="2">
        <f>15*(GST+HOUR(Mercury!F42)+MINUTE(Mercury!F42)/60-RA)+lng</f>
        <v>77.82299999999998</v>
      </c>
      <c r="G42" s="2">
        <f>15*(GST+HOUR(Mercury!G42)+MINUTE(Mercury!G42)/60-RA)+lng</f>
        <v>81.57299999999998</v>
      </c>
      <c r="H42" s="2">
        <f>15*(GST+HOUR(Mercury!H42)+MINUTE(Mercury!H42)/60-RA)+lng</f>
        <v>-250.177</v>
      </c>
    </row>
    <row r="43" spans="3:8" ht="12.75">
      <c r="C43" s="2">
        <f>15*(GST+HOUR(Mercury!C43)+MINUTE(Mercury!C43)/60-RA)+lng</f>
        <v>185.08799999999997</v>
      </c>
      <c r="D43" s="2">
        <f>15*(GST+HOUR(Mercury!D43)+MINUTE(Mercury!D43)/60-RA)+lng</f>
        <v>186.08800000000002</v>
      </c>
      <c r="E43" s="2">
        <f>15*(GST+HOUR(Mercury!E43)+MINUTE(Mercury!E43)/60-RA)+lng</f>
        <v>224.83800000000002</v>
      </c>
      <c r="F43" s="2">
        <f>15*(GST+HOUR(Mercury!F43)+MINUTE(Mercury!F43)/60-RA)+lng</f>
        <v>263.58799999999997</v>
      </c>
      <c r="G43" s="2">
        <f>15*(GST+HOUR(Mercury!G43)+MINUTE(Mercury!G43)/60-RA)+lng</f>
        <v>264.838</v>
      </c>
      <c r="H43" s="2">
        <f>15*(GST+HOUR(Mercury!H43)+MINUTE(Mercury!H43)/60-RA)+lng</f>
        <v>214.83799999999997</v>
      </c>
    </row>
    <row r="44" spans="3:8" ht="12.75">
      <c r="C44" s="2">
        <f>15*(GST+HOUR(Mercury!C44)+MINUTE(Mercury!C44)/60-RA)+lng</f>
        <v>38.048</v>
      </c>
      <c r="D44" s="2">
        <f>15*(GST+HOUR(Mercury!D44)+MINUTE(Mercury!D44)/60-RA)+lng</f>
        <v>38.54800000000003</v>
      </c>
      <c r="E44" s="2">
        <f>15*(GST+HOUR(Mercury!E44)+MINUTE(Mercury!E44)/60-RA)+lng</f>
        <v>75.29800000000003</v>
      </c>
      <c r="F44" s="2">
        <f>15*(GST+HOUR(Mercury!F44)+MINUTE(Mercury!F44)/60-RA)+lng</f>
        <v>-247.952</v>
      </c>
      <c r="G44" s="2">
        <f>15*(GST+HOUR(Mercury!G44)+MINUTE(Mercury!G44)/60-RA)+lng</f>
        <v>-247.45200000000003</v>
      </c>
      <c r="H44" s="2">
        <f>15*(GST+HOUR(Mercury!H44)+MINUTE(Mercury!H44)/60-RA)+lng</f>
        <v>74.04800000000003</v>
      </c>
    </row>
    <row r="45" spans="3:8" ht="12.75">
      <c r="C45" s="2">
        <f>15*(GST+HOUR(Mercury!C45)+MINUTE(Mercury!C45)/60-RA)+lng</f>
        <v>274.883</v>
      </c>
      <c r="D45" s="2">
        <f>15*(GST+HOUR(Mercury!D45)+MINUTE(Mercury!D45)/60-RA)+lng</f>
        <v>275.633</v>
      </c>
      <c r="E45" s="2">
        <f>15*(GST+HOUR(Mercury!E45)+MINUTE(Mercury!E45)/60-RA)+lng</f>
        <v>331.133</v>
      </c>
      <c r="F45" s="2">
        <f>15*(GST+HOUR(Mercury!F45)+MINUTE(Mercury!F45)/60-RA)+lng</f>
        <v>386.633</v>
      </c>
      <c r="G45" s="2">
        <f>15*(GST+HOUR(Mercury!G45)+MINUTE(Mercury!G45)/60-RA)+lng</f>
        <v>387.38300000000004</v>
      </c>
      <c r="H45" s="2">
        <f>15*(GST+HOUR(Mercury!H45)+MINUTE(Mercury!H45)/60-RA)+lng</f>
        <v>286.883</v>
      </c>
    </row>
    <row r="46" spans="3:8" ht="12.75">
      <c r="C46" s="2">
        <f>15*(GST+HOUR(Mercury!C46)+MINUTE(Mercury!C46)/60-RA)+lng</f>
        <v>-61.247</v>
      </c>
      <c r="D46" s="2">
        <f>15*(GST+HOUR(Mercury!D46)+MINUTE(Mercury!D46)/60-RA)+lng</f>
        <v>-60.74700000000001</v>
      </c>
      <c r="E46" s="2">
        <f>15*(GST+HOUR(Mercury!E46)+MINUTE(Mercury!E46)/60-RA)+lng</f>
        <v>-19.99700000000003</v>
      </c>
      <c r="F46" s="2">
        <f>15*(GST+HOUR(Mercury!F46)+MINUTE(Mercury!F46)/60-RA)+lng</f>
        <v>20.503000000000014</v>
      </c>
      <c r="G46" s="2">
        <f>15*(GST+HOUR(Mercury!G46)+MINUTE(Mercury!G46)/60-RA)+lng</f>
        <v>21.002999999999986</v>
      </c>
      <c r="H46" s="2">
        <f>15*(GST+HOUR(Mercury!H46)+MINUTE(Mercury!H46)/60-RA)+lng</f>
        <v>74.00300000000001</v>
      </c>
    </row>
    <row r="47" spans="3:8" ht="12.75">
      <c r="C47" s="2">
        <f>15*(GST+HOUR(Mercury!C47)+MINUTE(Mercury!C47)/60-RA)+lng</f>
        <v>-149.85199999999998</v>
      </c>
      <c r="D47" s="2">
        <f>15*(GST+HOUR(Mercury!D47)+MINUTE(Mercury!D47)/60-RA)+lng</f>
        <v>-149.35199999999998</v>
      </c>
      <c r="E47" s="2">
        <f>15*(GST+HOUR(Mercury!E47)+MINUTE(Mercury!E47)/60-RA)+lng</f>
        <v>-116.60199999999998</v>
      </c>
      <c r="F47" s="2">
        <f>15*(GST+HOUR(Mercury!F47)+MINUTE(Mercury!F47)/60-RA)+lng</f>
        <v>-83.85199999999998</v>
      </c>
      <c r="G47" s="2">
        <f>15*(GST+HOUR(Mercury!G47)+MINUTE(Mercury!G47)/60-RA)+lng</f>
        <v>-83.35199999999998</v>
      </c>
      <c r="H47" s="2">
        <f>15*(GST+HOUR(Mercury!H47)+MINUTE(Mercury!H47)/60-RA)+lng</f>
        <v>-214.10199999999998</v>
      </c>
    </row>
    <row r="48" spans="3:8" ht="12.75">
      <c r="C48" s="2">
        <f>15*(GST+HOUR(Mercury!C48)+MINUTE(Mercury!C48)/60-RA)+lng</f>
        <v>-140.42199999999997</v>
      </c>
      <c r="D48" s="2">
        <f>15*(GST+HOUR(Mercury!D48)+MINUTE(Mercury!D48)/60-RA)+lng</f>
        <v>-139.67199999999997</v>
      </c>
      <c r="E48" s="2">
        <f>15*(GST+HOUR(Mercury!E48)+MINUTE(Mercury!E48)/60-RA)+lng</f>
        <v>-118.42199999999997</v>
      </c>
      <c r="F48" s="2">
        <f>15*(GST+HOUR(Mercury!F48)+MINUTE(Mercury!F48)/60-RA)+lng</f>
        <v>-96.92199999999998</v>
      </c>
      <c r="G48" s="2">
        <f>15*(GST+HOUR(Mercury!G48)+MINUTE(Mercury!G48)/60-RA)+lng</f>
        <v>-96.17199999999997</v>
      </c>
      <c r="H48" s="2">
        <f>15*(GST+HOUR(Mercury!H48)+MINUTE(Mercury!H48)/60-RA)+lng</f>
        <v>-141.92199999999997</v>
      </c>
    </row>
    <row r="49" spans="3:8" ht="12.75">
      <c r="C49" s="2">
        <f>15*(GST+HOUR(Mercury!C49)+MINUTE(Mercury!C49)/60-RA)+lng</f>
        <v>272.603</v>
      </c>
      <c r="D49" s="2">
        <f>15*(GST+HOUR(Mercury!D49)+MINUTE(Mercury!D49)/60-RA)+lng</f>
        <v>273.603</v>
      </c>
      <c r="E49" s="2">
        <f>15*(GST+HOUR(Mercury!E49)+MINUTE(Mercury!E49)/60-RA)+lng</f>
        <v>322.853</v>
      </c>
      <c r="F49" s="2">
        <f>15*(GST+HOUR(Mercury!F49)+MINUTE(Mercury!F49)/60-RA)+lng</f>
        <v>372.10299999999995</v>
      </c>
      <c r="G49" s="2">
        <f>15*(GST+HOUR(Mercury!G49)+MINUTE(Mercury!G49)/60-RA)+lng</f>
        <v>372.853</v>
      </c>
      <c r="H49" s="2">
        <f>15*(GST+HOUR(Mercury!H49)+MINUTE(Mercury!H49)/60-RA)+lng</f>
        <v>394.85300000000007</v>
      </c>
    </row>
    <row r="50" spans="3:8" ht="12.75">
      <c r="C50" s="2">
        <f>15*(GST+HOUR(Mercury!C50)+MINUTE(Mercury!C50)/60-RA)+lng</f>
        <v>108.268</v>
      </c>
      <c r="D50" s="2">
        <f>15*(GST+HOUR(Mercury!D50)+MINUTE(Mercury!D50)/60-RA)+lng</f>
        <v>108.76800000000003</v>
      </c>
      <c r="E50" s="2">
        <f>15*(GST+HOUR(Mercury!E50)+MINUTE(Mercury!E50)/60-RA)+lng</f>
        <v>-212.732</v>
      </c>
      <c r="F50" s="2">
        <f>15*(GST+HOUR(Mercury!F50)+MINUTE(Mercury!F50)/60-RA)+lng</f>
        <v>-173.982</v>
      </c>
      <c r="G50" s="2">
        <f>15*(GST+HOUR(Mercury!G50)+MINUTE(Mercury!G50)/60-RA)+lng</f>
        <v>-173.482</v>
      </c>
      <c r="H50" s="2">
        <f>15*(GST+HOUR(Mercury!H50)+MINUTE(Mercury!H50)/60-RA)+lng</f>
        <v>2.018000000000015</v>
      </c>
    </row>
    <row r="51" spans="3:8" ht="12.75">
      <c r="C51" s="2">
        <f>15*(GST+HOUR(Mercury!C51)+MINUTE(Mercury!C51)/60-RA)+lng</f>
        <v>380.868</v>
      </c>
      <c r="D51" s="2">
        <f>15*(GST+HOUR(Mercury!D51)+MINUTE(Mercury!D51)/60-RA)+lng</f>
        <v>381.86800000000005</v>
      </c>
      <c r="E51" s="2">
        <f>15*(GST+HOUR(Mercury!E51)+MINUTE(Mercury!E51)/60-RA)+lng</f>
        <v>431.118</v>
      </c>
      <c r="F51" s="2">
        <f>15*(GST+HOUR(Mercury!F51)+MINUTE(Mercury!F51)/60-RA)+lng</f>
        <v>120.11800000000002</v>
      </c>
      <c r="G51" s="2">
        <f>15*(GST+HOUR(Mercury!G51)+MINUTE(Mercury!G51)/60-RA)+lng</f>
        <v>121.118</v>
      </c>
      <c r="H51" s="2">
        <f>15*(GST+HOUR(Mercury!H51)+MINUTE(Mercury!H51)/60-RA)+lng</f>
        <v>286.868</v>
      </c>
    </row>
    <row r="52" spans="3:8" ht="12.75">
      <c r="C52" s="2">
        <f>15*(GST+HOUR(Mercury!C52)+MINUTE(Mercury!C52)/60-RA)+lng</f>
        <v>10.95799999999997</v>
      </c>
      <c r="D52" s="2">
        <f>15*(GST+HOUR(Mercury!D52)+MINUTE(Mercury!D52)/60-RA)+lng</f>
        <v>11.457999999999984</v>
      </c>
      <c r="E52" s="2">
        <f>15*(GST+HOUR(Mercury!E52)+MINUTE(Mercury!E52)/60-RA)+lng</f>
        <v>51.45800000000001</v>
      </c>
      <c r="F52" s="2">
        <f>15*(GST+HOUR(Mercury!F52)+MINUTE(Mercury!F52)/60-RA)+lng</f>
        <v>91.45799999999997</v>
      </c>
      <c r="G52" s="2">
        <f>15*(GST+HOUR(Mercury!G52)+MINUTE(Mercury!G52)/60-RA)+lng</f>
        <v>91.958</v>
      </c>
      <c r="H52" s="2">
        <f>15*(GST+HOUR(Mercury!H52)+MINUTE(Mercury!H52)/60-RA)+lng</f>
        <v>1.9579999999999984</v>
      </c>
    </row>
    <row r="53" spans="3:8" ht="12.75">
      <c r="C53" s="2">
        <f>15*(GST+HOUR(Mercury!C53)+MINUTE(Mercury!C53)/60-RA)+lng</f>
        <v>-74.617</v>
      </c>
      <c r="D53" s="2">
        <f>15*(GST+HOUR(Mercury!D53)+MINUTE(Mercury!D53)/60-RA)+lng</f>
        <v>-74.11700000000002</v>
      </c>
      <c r="E53" s="2">
        <f>15*(GST+HOUR(Mercury!E53)+MINUTE(Mercury!E53)/60-RA)+lng</f>
        <v>-44.867</v>
      </c>
      <c r="F53" s="2">
        <f>15*(GST+HOUR(Mercury!F53)+MINUTE(Mercury!F53)/60-RA)+lng</f>
        <v>-15.86699999999999</v>
      </c>
      <c r="G53" s="2">
        <f>15*(GST+HOUR(Mercury!G53)+MINUTE(Mercury!G53)/60-RA)+lng</f>
        <v>-15.367000000000019</v>
      </c>
      <c r="H53" s="2">
        <f>15*(GST+HOUR(Mercury!H53)+MINUTE(Mercury!H53)/60-RA)+lng</f>
        <v>-142.11700000000002</v>
      </c>
    </row>
    <row r="54" spans="3:8" ht="12.75">
      <c r="C54" s="2">
        <f>15*(GST+HOUR(Mercury!C54)+MINUTE(Mercury!C54)/60-RA)+lng</f>
        <v>-74.43700000000003</v>
      </c>
      <c r="D54" s="2">
        <f>15*(GST+HOUR(Mercury!D54)+MINUTE(Mercury!D54)/60-RA)+lng</f>
        <v>-73.68700000000001</v>
      </c>
      <c r="E54" s="2">
        <f>15*(GST+HOUR(Mercury!E54)+MINUTE(Mercury!E54)/60-RA)+lng</f>
        <v>-46.437000000000026</v>
      </c>
      <c r="F54" s="2">
        <f>15*(GST+HOUR(Mercury!F54)+MINUTE(Mercury!F54)/60-RA)+lng</f>
        <v>-18.93700000000004</v>
      </c>
      <c r="G54" s="2">
        <f>15*(GST+HOUR(Mercury!G54)+MINUTE(Mercury!G54)/60-RA)+lng</f>
        <v>-18.437000000000012</v>
      </c>
      <c r="H54" s="2">
        <f>15*(GST+HOUR(Mercury!H54)+MINUTE(Mercury!H54)/60-RA)+lng</f>
        <v>-69.93700000000001</v>
      </c>
    </row>
    <row r="55" spans="3:8" ht="12.75">
      <c r="C55" s="2">
        <f>15*(GST+HOUR(Mercury!C55)+MINUTE(Mercury!C55)/60-RA)+lng</f>
        <v>366.853</v>
      </c>
      <c r="D55" s="2">
        <f>15*(GST+HOUR(Mercury!D55)+MINUTE(Mercury!D55)/60-RA)+lng</f>
        <v>367.85299999999995</v>
      </c>
      <c r="E55" s="2">
        <f>15*(GST+HOUR(Mercury!E55)+MINUTE(Mercury!E55)/60-RA)+lng</f>
        <v>423.10299999999995</v>
      </c>
      <c r="F55" s="2">
        <f>15*(GST+HOUR(Mercury!F55)+MINUTE(Mercury!F55)/60-RA)+lng</f>
        <v>118.60299999999998</v>
      </c>
      <c r="G55" s="2">
        <f>15*(GST+HOUR(Mercury!G55)+MINUTE(Mercury!G55)/60-RA)+lng</f>
        <v>119.35299999999998</v>
      </c>
      <c r="H55" s="2">
        <f>15*(GST+HOUR(Mercury!H55)+MINUTE(Mercury!H55)/60-RA)+lng</f>
        <v>394.853</v>
      </c>
    </row>
    <row r="56" spans="3:8" ht="12.75">
      <c r="C56" s="2">
        <f>15*(GST+HOUR(Mercury!C56)+MINUTE(Mercury!C56)/60-RA)+lng</f>
        <v>-181.23200000000003</v>
      </c>
      <c r="D56" s="2">
        <f>15*(GST+HOUR(Mercury!D56)+MINUTE(Mercury!D56)/60-RA)+lng</f>
        <v>-180.73200000000003</v>
      </c>
      <c r="E56" s="2">
        <f>15*(GST+HOUR(Mercury!E56)+MINUTE(Mercury!E56)/60-RA)+lng</f>
        <v>-140.98199999999997</v>
      </c>
      <c r="F56" s="2">
        <f>15*(GST+HOUR(Mercury!F56)+MINUTE(Mercury!F56)/60-RA)+lng</f>
        <v>-100.982</v>
      </c>
      <c r="G56" s="2">
        <f>15*(GST+HOUR(Mercury!G56)+MINUTE(Mercury!G56)/60-RA)+lng</f>
        <v>-100.732</v>
      </c>
      <c r="H56" s="2">
        <f>15*(GST+HOUR(Mercury!H56)+MINUTE(Mercury!H56)/60-RA)+lng</f>
        <v>2.018000000000015</v>
      </c>
    </row>
    <row r="57" spans="3:8" ht="12.75">
      <c r="C57" s="2">
        <f>15*(GST+HOUR(Mercury!C57)+MINUTE(Mercury!C57)/60-RA)+lng</f>
        <v>170.868</v>
      </c>
      <c r="D57" s="2">
        <f>15*(GST+HOUR(Mercury!D57)+MINUTE(Mercury!D57)/60-RA)+lng</f>
        <v>170.868</v>
      </c>
      <c r="E57" s="2">
        <f>15*(GST+HOUR(Mercury!E57)+MINUTE(Mercury!E57)/60-RA)+lng</f>
        <v>170.868</v>
      </c>
      <c r="F57" s="2">
        <f>15*(GST+HOUR(Mercury!F57)+MINUTE(Mercury!F57)/60-RA)+lng</f>
        <v>170.868</v>
      </c>
      <c r="G57" s="2">
        <f>15*(GST+HOUR(Mercury!G57)+MINUTE(Mercury!G57)/60-RA)+lng</f>
        <v>170.868</v>
      </c>
      <c r="H57" s="2">
        <f>15*(GST+HOUR(Mercury!H57)+MINUTE(Mercury!H57)/60-RA)+lng</f>
        <v>358.86800000000005</v>
      </c>
    </row>
    <row r="58" spans="3:8" ht="12.75">
      <c r="C58" s="2">
        <f>15*(GST+HOUR(Mercury!C58)+MINUTE(Mercury!C58)/60-RA)+lng</f>
        <v>83.69299999999998</v>
      </c>
      <c r="D58" s="2">
        <f>15*(GST+HOUR(Mercury!D58)+MINUTE(Mercury!D58)/60-RA)+lng</f>
        <v>84.19300000000001</v>
      </c>
      <c r="E58" s="2">
        <f>15*(GST+HOUR(Mercury!E58)+MINUTE(Mercury!E58)/60-RA)+lng</f>
        <v>-236.807</v>
      </c>
      <c r="F58" s="2">
        <f>15*(GST+HOUR(Mercury!F58)+MINUTE(Mercury!F58)/60-RA)+lng</f>
        <v>-197.807</v>
      </c>
      <c r="G58" s="2">
        <f>15*(GST+HOUR(Mercury!G58)+MINUTE(Mercury!G58)/60-RA)+lng</f>
        <v>-197.55700000000002</v>
      </c>
      <c r="H58" s="2">
        <f>15*(GST+HOUR(Mercury!H58)+MINUTE(Mercury!H58)/60-RA)+lng</f>
        <v>-142.05700000000002</v>
      </c>
    </row>
    <row r="59" spans="3:8" ht="12.75">
      <c r="C59" s="2">
        <f>15*(GST+HOUR(Mercury!C59)+MINUTE(Mercury!C59)/60-RA)+lng</f>
        <v>2.0730000000000075</v>
      </c>
      <c r="D59" s="2">
        <f>15*(GST+HOUR(Mercury!D59)+MINUTE(Mercury!D59)/60-RA)+lng</f>
        <v>2.8230000000000075</v>
      </c>
      <c r="E59" s="2">
        <f>15*(GST+HOUR(Mercury!E59)+MINUTE(Mercury!E59)/60-RA)+lng</f>
        <v>26.82299999999998</v>
      </c>
      <c r="F59" s="2">
        <f>15*(GST+HOUR(Mercury!F59)+MINUTE(Mercury!F59)/60-RA)+lng</f>
        <v>50.82300000000001</v>
      </c>
      <c r="G59" s="2">
        <f>15*(GST+HOUR(Mercury!G59)+MINUTE(Mercury!G59)/60-RA)+lng</f>
        <v>51.57300000000001</v>
      </c>
      <c r="H59" s="2">
        <f>15*(GST+HOUR(Mercury!H59)+MINUTE(Mercury!H59)/60-RA)+lng</f>
        <v>73.82300000000004</v>
      </c>
    </row>
    <row r="60" spans="3:8" ht="12.75">
      <c r="C60" s="2">
        <f>15*(GST+HOUR(Mercury!C60)+MINUTE(Mercury!C60)/60-RA)+lng</f>
        <v>-6.436999999999955</v>
      </c>
      <c r="D60" s="2">
        <f>15*(GST+HOUR(Mercury!D60)+MINUTE(Mercury!D60)/60-RA)+lng</f>
        <v>-5.936999999999983</v>
      </c>
      <c r="E60" s="2">
        <f>15*(GST+HOUR(Mercury!E60)+MINUTE(Mercury!E60)/60-RA)+lng</f>
        <v>25.563000000000045</v>
      </c>
      <c r="F60" s="2">
        <f>15*(GST+HOUR(Mercury!F60)+MINUTE(Mercury!F60)/60-RA)+lng</f>
        <v>57.313000000000045</v>
      </c>
      <c r="G60" s="2">
        <f>15*(GST+HOUR(Mercury!G60)+MINUTE(Mercury!G60)/60-RA)+lng</f>
        <v>57.81300000000002</v>
      </c>
      <c r="H60" s="2">
        <f>15*(GST+HOUR(Mercury!H60)+MINUTE(Mercury!H60)/60-RA)+lng</f>
        <v>-105.937</v>
      </c>
    </row>
    <row r="61" spans="3:8" ht="12.75">
      <c r="C61" s="2">
        <f>15*(GST+HOUR(Mercury!C61)+MINUTE(Mercury!C61)/60-RA)+lng</f>
        <v>463.3229999999999</v>
      </c>
      <c r="D61" s="2">
        <f>15*(GST+HOUR(Mercury!D61)+MINUTE(Mercury!D61)/60-RA)+lng</f>
        <v>464.32300000000015</v>
      </c>
      <c r="E61" s="2">
        <f>15*(GST+HOUR(Mercury!E61)+MINUTE(Mercury!E61)/60-RA)+lng</f>
        <v>162.57299999999998</v>
      </c>
      <c r="F61" s="2">
        <f>15*(GST+HOUR(Mercury!F61)+MINUTE(Mercury!F61)/60-RA)+lng</f>
        <v>220.82300000000004</v>
      </c>
      <c r="G61" s="2">
        <f>15*(GST+HOUR(Mercury!G61)+MINUTE(Mercury!G61)/60-RA)+lng</f>
        <v>221.57299999999998</v>
      </c>
      <c r="H61" s="2">
        <f>15*(GST+HOUR(Mercury!H61)+MINUTE(Mercury!H61)/60-RA)+lng</f>
        <v>142.823</v>
      </c>
    </row>
    <row r="62" spans="3:8" ht="12.75">
      <c r="C62" s="2">
        <f>15*(GST+HOUR(Mercury!C62)+MINUTE(Mercury!C62)/60-RA)+lng</f>
        <v>-110.512</v>
      </c>
      <c r="D62" s="2">
        <f>15*(GST+HOUR(Mercury!D62)+MINUTE(Mercury!D62)/60-RA)+lng</f>
        <v>-110.262</v>
      </c>
      <c r="E62" s="2">
        <f>15*(GST+HOUR(Mercury!E62)+MINUTE(Mercury!E62)/60-RA)+lng</f>
        <v>-69.512</v>
      </c>
      <c r="F62" s="2">
        <f>15*(GST+HOUR(Mercury!F62)+MINUTE(Mercury!F62)/60-RA)+lng</f>
        <v>-29.011999999999986</v>
      </c>
      <c r="G62" s="2">
        <f>15*(GST+HOUR(Mercury!G62)+MINUTE(Mercury!G62)/60-RA)+lng</f>
        <v>-28.512000000000015</v>
      </c>
      <c r="H62" s="2">
        <f>15*(GST+HOUR(Mercury!H62)+MINUTE(Mercury!H62)/60-RA)+lng</f>
        <v>1.9879999999999995</v>
      </c>
    </row>
    <row r="63" spans="3:8" ht="12.75">
      <c r="C63" s="2">
        <f>15*(GST+HOUR(Mercury!C63)+MINUTE(Mercury!C63)/60-RA)+lng</f>
        <v>257.588</v>
      </c>
      <c r="D63" s="2">
        <f>15*(GST+HOUR(Mercury!D63)+MINUTE(Mercury!D63)/60-RA)+lng</f>
        <v>261.338</v>
      </c>
      <c r="E63" s="2">
        <f>15*(GST+HOUR(Mercury!E63)+MINUTE(Mercury!E63)/60-RA)+lng</f>
        <v>271.338</v>
      </c>
      <c r="F63" s="2">
        <f>15*(GST+HOUR(Mercury!F63)+MINUTE(Mercury!F63)/60-RA)+lng</f>
        <v>281.338</v>
      </c>
      <c r="G63" s="2">
        <f>15*(GST+HOUR(Mercury!G63)+MINUTE(Mercury!G63)/60-RA)+lng</f>
        <v>285.088</v>
      </c>
      <c r="H63" s="2">
        <f>15*(GST+HOUR(Mercury!H63)+MINUTE(Mercury!H63)/60-RA)+lng</f>
        <v>322.838</v>
      </c>
    </row>
    <row r="64" spans="3:8" ht="12.75">
      <c r="C64" s="2">
        <f>15*(GST+HOUR(Mercury!C64)+MINUTE(Mercury!C64)/60-RA)+lng</f>
        <v>-203.102</v>
      </c>
      <c r="D64" s="2">
        <f>15*(GST+HOUR(Mercury!D64)+MINUTE(Mercury!D64)/60-RA)+lng</f>
        <v>-202.60199999999998</v>
      </c>
      <c r="E64" s="2">
        <f>15*(GST+HOUR(Mercury!E64)+MINUTE(Mercury!E64)/60-RA)+lng</f>
        <v>-165.10200000000003</v>
      </c>
      <c r="F64" s="2">
        <f>15*(GST+HOUR(Mercury!F64)+MINUTE(Mercury!F64)/60-RA)+lng</f>
        <v>-127.852</v>
      </c>
      <c r="G64" s="2">
        <f>15*(GST+HOUR(Mercury!G64)+MINUTE(Mercury!G64)/60-RA)+lng</f>
        <v>-127.352</v>
      </c>
      <c r="H64" s="2">
        <f>15*(GST+HOUR(Mercury!H64)+MINUTE(Mercury!H64)/60-RA)+lng</f>
        <v>73.898</v>
      </c>
    </row>
    <row r="65" spans="3:8" ht="12.75">
      <c r="C65" s="2">
        <f>15*(GST+HOUR(Mercury!C65)+MINUTE(Mercury!C65)/60-RA)+lng</f>
        <v>81.05799999999996</v>
      </c>
      <c r="D65" s="2">
        <f>15*(GST+HOUR(Mercury!D65)+MINUTE(Mercury!D65)/60-RA)+lng</f>
        <v>82.05799999999996</v>
      </c>
      <c r="E65" s="2">
        <f>15*(GST+HOUR(Mercury!E65)+MINUTE(Mercury!E65)/60-RA)+lng</f>
        <v>98.55799999999999</v>
      </c>
      <c r="F65" s="2">
        <f>15*(GST+HOUR(Mercury!F65)+MINUTE(Mercury!F65)/60-RA)+lng</f>
        <v>-244.692</v>
      </c>
      <c r="G65" s="2">
        <f>15*(GST+HOUR(Mercury!G65)+MINUTE(Mercury!G65)/60-RA)+lng</f>
        <v>-243.692</v>
      </c>
      <c r="H65" s="2">
        <f>15*(GST+HOUR(Mercury!H65)+MINUTE(Mercury!H65)/60-RA)+lng</f>
        <v>-106.19200000000001</v>
      </c>
    </row>
    <row r="66" spans="3:8" ht="12.75">
      <c r="C66" s="2">
        <f>15*(GST+HOUR(Mercury!C66)+MINUTE(Mercury!C66)/60-RA)+lng</f>
        <v>142.808</v>
      </c>
      <c r="D66" s="2">
        <f>15*(GST+HOUR(Mercury!D66)+MINUTE(Mercury!D66)/60-RA)+lng</f>
        <v>146.058</v>
      </c>
      <c r="E66" s="2">
        <f>15*(GST+HOUR(Mercury!E66)+MINUTE(Mercury!E66)/60-RA)+lng</f>
        <v>158.308</v>
      </c>
      <c r="F66" s="2">
        <f>15*(GST+HOUR(Mercury!F66)+MINUTE(Mercury!F66)/60-RA)+lng</f>
        <v>170.558</v>
      </c>
      <c r="G66" s="2">
        <f>15*(GST+HOUR(Mercury!G66)+MINUTE(Mercury!G66)/60-RA)+lng</f>
        <v>173.558</v>
      </c>
      <c r="H66" s="2">
        <f>15*(GST+HOUR(Mercury!H66)+MINUTE(Mercury!H66)/60-RA)+lng</f>
        <v>250.80800000000005</v>
      </c>
    </row>
    <row r="67" spans="3:8" ht="12.75">
      <c r="C67" s="2">
        <f>15*(GST+HOUR(Mercury!C67)+MINUTE(Mercury!C67)/60-RA)+lng</f>
        <v>62.048</v>
      </c>
      <c r="D67" s="2">
        <f>15*(GST+HOUR(Mercury!D67)+MINUTE(Mercury!D67)/60-RA)+lng</f>
        <v>62.54799999999997</v>
      </c>
      <c r="E67" s="2">
        <f>15*(GST+HOUR(Mercury!E67)+MINUTE(Mercury!E67)/60-RA)+lng</f>
        <v>97.29799999999997</v>
      </c>
      <c r="F67" s="2">
        <f>15*(GST+HOUR(Mercury!F67)+MINUTE(Mercury!F67)/60-RA)+lng</f>
        <v>-227.95199999999997</v>
      </c>
      <c r="G67" s="2">
        <f>15*(GST+HOUR(Mercury!G67)+MINUTE(Mercury!G67)/60-RA)+lng</f>
        <v>-227.452</v>
      </c>
      <c r="H67" s="2">
        <f>15*(GST+HOUR(Mercury!H67)+MINUTE(Mercury!H67)/60-RA)+lng</f>
        <v>38.04799999999997</v>
      </c>
    </row>
    <row r="68" spans="3:8" ht="12.75">
      <c r="C68" s="2">
        <f>15*(GST+HOUR(Mercury!C68)+MINUTE(Mercury!C68)/60-RA)+lng</f>
        <v>203.57300000000004</v>
      </c>
      <c r="D68" s="2">
        <f>15*(GST+HOUR(Mercury!D68)+MINUTE(Mercury!D68)/60-RA)+lng</f>
        <v>204.32300000000004</v>
      </c>
      <c r="E68" s="2">
        <f>15*(GST+HOUR(Mercury!E68)+MINUTE(Mercury!E68)/60-RA)+lng</f>
        <v>262.823</v>
      </c>
      <c r="F68" s="2">
        <f>15*(GST+HOUR(Mercury!F68)+MINUTE(Mercury!F68)/60-RA)+lng</f>
        <v>321.32300000000004</v>
      </c>
      <c r="G68" s="2">
        <f>15*(GST+HOUR(Mercury!G68)+MINUTE(Mercury!G68)/60-RA)+lng</f>
        <v>322.07300000000004</v>
      </c>
      <c r="H68" s="2">
        <f>15*(GST+HOUR(Mercury!H68)+MINUTE(Mercury!H68)/60-RA)+lng</f>
        <v>106.82300000000001</v>
      </c>
    </row>
    <row r="69" spans="3:8" ht="12.75">
      <c r="C69" s="2">
        <f>15*(GST+HOUR(Mercury!C69)+MINUTE(Mercury!C69)/60-RA)+lng</f>
        <v>-39.26199999999999</v>
      </c>
      <c r="D69" s="2">
        <f>15*(GST+HOUR(Mercury!D69)+MINUTE(Mercury!D69)/60-RA)+lng</f>
        <v>-38.76200000000002</v>
      </c>
      <c r="E69" s="2">
        <f>15*(GST+HOUR(Mercury!E69)+MINUTE(Mercury!E69)/60-RA)+lng</f>
        <v>1.9879999999999995</v>
      </c>
      <c r="F69" s="2">
        <f>15*(GST+HOUR(Mercury!F69)+MINUTE(Mercury!F69)/60-RA)+lng</f>
        <v>42.98800000000003</v>
      </c>
      <c r="G69" s="2">
        <f>15*(GST+HOUR(Mercury!G69)+MINUTE(Mercury!G69)/60-RA)+lng</f>
        <v>43.238</v>
      </c>
      <c r="H69" s="2">
        <f>15*(GST+HOUR(Mercury!H69)+MINUTE(Mercury!H69)/60-RA)+lng</f>
        <v>-214.012</v>
      </c>
    </row>
    <row r="70" spans="3:8" ht="12.75">
      <c r="C70" s="2">
        <f>15*(GST+HOUR(Mercury!C70)+MINUTE(Mercury!C70)/60-RA)+lng</f>
        <v>-129.11700000000002</v>
      </c>
      <c r="D70" s="2">
        <f>15*(GST+HOUR(Mercury!D70)+MINUTE(Mercury!D70)/60-RA)+lng</f>
        <v>-128.61700000000002</v>
      </c>
      <c r="E70" s="2">
        <f>15*(GST+HOUR(Mercury!E70)+MINUTE(Mercury!E70)/60-RA)+lng</f>
        <v>-93.36700000000002</v>
      </c>
      <c r="F70" s="2">
        <f>15*(GST+HOUR(Mercury!F70)+MINUTE(Mercury!F70)/60-RA)+lng</f>
        <v>-58.367000000000004</v>
      </c>
      <c r="G70" s="2">
        <f>15*(GST+HOUR(Mercury!G70)+MINUTE(Mercury!G70)/60-RA)+lng</f>
        <v>-57.866999999999976</v>
      </c>
      <c r="H70" s="2">
        <f>15*(GST+HOUR(Mercury!H70)+MINUTE(Mercury!H70)/60-RA)+lng</f>
        <v>-34.11700000000005</v>
      </c>
    </row>
    <row r="71" spans="3:8" ht="12.75">
      <c r="C71" s="2">
        <f>15*(GST+HOUR(Mercury!C71)+MINUTE(Mercury!C71)/60-RA)+lng</f>
        <v>-111.42200000000001</v>
      </c>
      <c r="D71" s="2">
        <f>15*(GST+HOUR(Mercury!D71)+MINUTE(Mercury!D71)/60-RA)+lng</f>
        <v>-110.172</v>
      </c>
      <c r="E71" s="2">
        <f>15*(GST+HOUR(Mercury!E71)+MINUTE(Mercury!E71)/60-RA)+lng</f>
        <v>-96.672</v>
      </c>
      <c r="F71" s="2">
        <f>15*(GST+HOUR(Mercury!F71)+MINUTE(Mercury!F71)/60-RA)+lng</f>
        <v>-83.42200000000001</v>
      </c>
      <c r="G71" s="2">
        <f>15*(GST+HOUR(Mercury!G71)+MINUTE(Mercury!G71)/60-RA)+lng</f>
        <v>-82.172</v>
      </c>
      <c r="H71" s="2">
        <f>15*(GST+HOUR(Mercury!H71)+MINUTE(Mercury!H71)/60-RA)+lng</f>
        <v>-249.922</v>
      </c>
    </row>
    <row r="72" spans="3:8" ht="12.75">
      <c r="C72" s="2">
        <f>15*(GST+HOUR(Mercury!C72)+MINUTE(Mercury!C72)/60-RA)+lng</f>
        <v>217.558</v>
      </c>
      <c r="D72" s="2">
        <f>15*(GST+HOUR(Mercury!D72)+MINUTE(Mercury!D72)/60-RA)+lng</f>
        <v>218.558</v>
      </c>
      <c r="E72" s="2">
        <f>15*(GST+HOUR(Mercury!E72)+MINUTE(Mercury!E72)/60-RA)+lng</f>
        <v>255.808</v>
      </c>
      <c r="F72" s="2">
        <f>15*(GST+HOUR(Mercury!F72)+MINUTE(Mercury!F72)/60-RA)+lng</f>
        <v>293.058</v>
      </c>
      <c r="G72" s="2">
        <f>15*(GST+HOUR(Mercury!G72)+MINUTE(Mercury!G72)/60-RA)+lng</f>
        <v>294.308</v>
      </c>
      <c r="H72" s="2">
        <f>15*(GST+HOUR(Mercury!H72)+MINUTE(Mercury!H72)/60-RA)+lng</f>
        <v>286.808</v>
      </c>
    </row>
    <row r="73" spans="3:8" ht="12.75">
      <c r="C73" s="2">
        <f>15*(GST+HOUR(Mercury!C73)+MINUTE(Mercury!C73)/60-RA)+lng</f>
        <v>-228.71699999999998</v>
      </c>
      <c r="D73" s="2">
        <f>15*(GST+HOUR(Mercury!D73)+MINUTE(Mercury!D73)/60-RA)+lng</f>
        <v>-228.21699999999998</v>
      </c>
      <c r="E73" s="2">
        <f>15*(GST+HOUR(Mercury!E73)+MINUTE(Mercury!E73)/60-RA)+lng</f>
        <v>-191.21699999999998</v>
      </c>
      <c r="F73" s="2">
        <f>15*(GST+HOUR(Mercury!F73)+MINUTE(Mercury!F73)/60-RA)+lng</f>
        <v>-153.96699999999998</v>
      </c>
      <c r="G73" s="2">
        <f>15*(GST+HOUR(Mercury!G73)+MINUTE(Mercury!G73)/60-RA)+lng</f>
        <v>-153.46699999999998</v>
      </c>
      <c r="H73" s="2">
        <f>15*(GST+HOUR(Mercury!H73)+MINUTE(Mercury!H73)/60-RA)+lng</f>
        <v>-69.96699999999997</v>
      </c>
    </row>
    <row r="74" spans="3:8" ht="12.75">
      <c r="C74" s="2">
        <f>15*(GST+HOUR(Mercury!C74)+MINUTE(Mercury!C74)/60-RA)+lng</f>
        <v>305.073</v>
      </c>
      <c r="D74" s="2">
        <f>15*(GST+HOUR(Mercury!D74)+MINUTE(Mercury!D74)/60-RA)+lng</f>
        <v>305.8229999999999</v>
      </c>
      <c r="E74" s="2">
        <f>15*(GST+HOUR(Mercury!E74)+MINUTE(Mercury!E74)/60-RA)+lng</f>
        <v>361.573</v>
      </c>
      <c r="F74" s="2">
        <f>15*(GST+HOUR(Mercury!F74)+MINUTE(Mercury!F74)/60-RA)+lng</f>
        <v>417.573</v>
      </c>
      <c r="G74" s="2">
        <f>15*(GST+HOUR(Mercury!G74)+MINUTE(Mercury!G74)/60-RA)+lng</f>
        <v>418.3229999999999</v>
      </c>
      <c r="H74" s="2">
        <f>15*(GST+HOUR(Mercury!H74)+MINUTE(Mercury!H74)/60-RA)+lng</f>
        <v>178.82300000000004</v>
      </c>
    </row>
    <row r="75" spans="3:8" ht="12.75">
      <c r="C75" s="2">
        <f>15*(GST+HOUR(Mercury!C75)+MINUTE(Mercury!C75)/60-RA)+lng</f>
        <v>32.442999999999984</v>
      </c>
      <c r="D75" s="2">
        <f>15*(GST+HOUR(Mercury!D75)+MINUTE(Mercury!D75)/60-RA)+lng</f>
        <v>32.943</v>
      </c>
      <c r="E75" s="2">
        <f>15*(GST+HOUR(Mercury!E75)+MINUTE(Mercury!E75)/60-RA)+lng</f>
        <v>73.69299999999998</v>
      </c>
      <c r="F75" s="2">
        <f>15*(GST+HOUR(Mercury!F75)+MINUTE(Mercury!F75)/60-RA)+lng</f>
        <v>-245.807</v>
      </c>
      <c r="G75" s="2">
        <f>15*(GST+HOUR(Mercury!G75)+MINUTE(Mercury!G75)/60-RA)+lng</f>
        <v>-245.30700000000002</v>
      </c>
      <c r="H75" s="2">
        <f>15*(GST+HOUR(Mercury!H75)+MINUTE(Mercury!H75)/60-RA)+lng</f>
        <v>-106.05700000000002</v>
      </c>
    </row>
    <row r="76" spans="3:8" ht="12.75">
      <c r="C76" s="2">
        <f>15*(GST+HOUR(Mercury!C76)+MINUTE(Mercury!C76)/60-RA)+lng</f>
        <v>-54.66199999999995</v>
      </c>
      <c r="D76" s="2">
        <f>15*(GST+HOUR(Mercury!D76)+MINUTE(Mercury!D76)/60-RA)+lng</f>
        <v>-54.16199999999998</v>
      </c>
      <c r="E76" s="2">
        <f>15*(GST+HOUR(Mercury!E76)+MINUTE(Mercury!E76)/60-RA)+lng</f>
        <v>-22.161999999999985</v>
      </c>
      <c r="F76" s="2">
        <f>15*(GST+HOUR(Mercury!F76)+MINUTE(Mercury!F76)/60-RA)+lng</f>
        <v>10.08800000000005</v>
      </c>
      <c r="G76" s="2">
        <f>15*(GST+HOUR(Mercury!G76)+MINUTE(Mercury!G76)/60-RA)+lng</f>
        <v>10.588000000000022</v>
      </c>
      <c r="H76" s="2">
        <f>15*(GST+HOUR(Mercury!H76)+MINUTE(Mercury!H76)/60-RA)+lng</f>
        <v>-34.16199999999999</v>
      </c>
    </row>
    <row r="77" spans="3:8" ht="12.75">
      <c r="C77" s="2">
        <f>15*(GST+HOUR(Mercury!C77)+MINUTE(Mercury!C77)/60-RA)+lng</f>
        <v>-48.422</v>
      </c>
      <c r="D77" s="2">
        <f>15*(GST+HOUR(Mercury!D77)+MINUTE(Mercury!D77)/60-RA)+lng</f>
        <v>-47.67199999999998</v>
      </c>
      <c r="E77" s="2">
        <f>15*(GST+HOUR(Mercury!E77)+MINUTE(Mercury!E77)/60-RA)+lng</f>
        <v>-25.171999999999983</v>
      </c>
      <c r="F77" s="2">
        <f>15*(GST+HOUR(Mercury!F77)+MINUTE(Mercury!F77)/60-RA)+lng</f>
        <v>-2.671999999999983</v>
      </c>
      <c r="G77" s="2">
        <f>15*(GST+HOUR(Mercury!G77)+MINUTE(Mercury!G77)/60-RA)+lng</f>
        <v>-1.9219999999999686</v>
      </c>
      <c r="H77" s="2">
        <f>15*(GST+HOUR(Mercury!H77)+MINUTE(Mercury!H77)/60-RA)+lng</f>
        <v>-105.922</v>
      </c>
    </row>
    <row r="78" spans="3:8" ht="12.75">
      <c r="C78" s="2">
        <f>15*(GST+HOUR(Mercury!C78)+MINUTE(Mercury!C78)/60-RA)+lng</f>
        <v>305.808</v>
      </c>
      <c r="D78" s="2">
        <f>15*(GST+HOUR(Mercury!D78)+MINUTE(Mercury!D78)/60-RA)+lng</f>
        <v>306.80800000000005</v>
      </c>
      <c r="E78" s="2">
        <f>15*(GST+HOUR(Mercury!E78)+MINUTE(Mercury!E78)/60-RA)+lng</f>
        <v>355.30800000000005</v>
      </c>
      <c r="F78" s="2">
        <f>15*(GST+HOUR(Mercury!F78)+MINUTE(Mercury!F78)/60-RA)+lng</f>
        <v>403.558</v>
      </c>
      <c r="G78" s="2">
        <f>15*(GST+HOUR(Mercury!G78)+MINUTE(Mercury!G78)/60-RA)+lng</f>
        <v>404.55800000000005</v>
      </c>
      <c r="H78" s="2">
        <f>15*(GST+HOUR(Mercury!H78)+MINUTE(Mercury!H78)/60-RA)+lng</f>
        <v>358.80799999999994</v>
      </c>
    </row>
    <row r="79" spans="3:8" ht="12.75">
      <c r="C79" s="2">
        <f>15*(GST+HOUR(Mercury!C79)+MINUTE(Mercury!C79)/60-RA)+lng</f>
        <v>-158.997</v>
      </c>
      <c r="D79" s="2">
        <f>15*(GST+HOUR(Mercury!D79)+MINUTE(Mercury!D79)/60-RA)+lng</f>
        <v>-158.497</v>
      </c>
      <c r="E79" s="2">
        <f>15*(GST+HOUR(Mercury!E79)+MINUTE(Mercury!E79)/60-RA)+lng</f>
        <v>-119.49700000000001</v>
      </c>
      <c r="F79" s="2">
        <f>15*(GST+HOUR(Mercury!F79)+MINUTE(Mercury!F79)/60-RA)+lng</f>
        <v>-80.74700000000001</v>
      </c>
      <c r="G79" s="2">
        <f>15*(GST+HOUR(Mercury!G79)+MINUTE(Mercury!G79)/60-RA)+lng</f>
        <v>-80.24700000000001</v>
      </c>
      <c r="H79" s="2">
        <f>15*(GST+HOUR(Mercury!H79)+MINUTE(Mercury!H79)/60-RA)+lng</f>
        <v>-69.99700000000001</v>
      </c>
    </row>
    <row r="80" spans="3:8" ht="12.75">
      <c r="C80" s="2">
        <f>15*(GST+HOUR(Mercury!C80)+MINUTE(Mercury!C80)/60-RA)+lng</f>
        <v>410.308</v>
      </c>
      <c r="D80" s="2">
        <f>15*(GST+HOUR(Mercury!D80)+MINUTE(Mercury!D80)/60-RA)+lng</f>
        <v>411.30799999999994</v>
      </c>
      <c r="E80" s="2">
        <f>15*(GST+HOUR(Mercury!E80)+MINUTE(Mercury!E80)/60-RA)+lng</f>
        <v>461.30800000000005</v>
      </c>
      <c r="F80" s="2">
        <f>15*(GST+HOUR(Mercury!F80)+MINUTE(Mercury!F80)/60-RA)+lng</f>
        <v>151.05799999999996</v>
      </c>
      <c r="G80" s="2">
        <f>15*(GST+HOUR(Mercury!G80)+MINUTE(Mercury!G80)/60-RA)+lng</f>
        <v>152.05799999999996</v>
      </c>
      <c r="H80" s="2">
        <f>15*(GST+HOUR(Mercury!H80)+MINUTE(Mercury!H80)/60-RA)+lng</f>
        <v>286.80799999999994</v>
      </c>
    </row>
    <row r="81" spans="3:8" ht="12.75">
      <c r="C81" s="2">
        <f>15*(GST+HOUR(Mercury!C81)+MINUTE(Mercury!C81)/60-RA)+lng</f>
        <v>105.178</v>
      </c>
      <c r="D81" s="2">
        <f>15*(GST+HOUR(Mercury!D81)+MINUTE(Mercury!D81)/60-RA)+lng</f>
        <v>105.178</v>
      </c>
      <c r="E81" s="2">
        <f>15*(GST+HOUR(Mercury!E81)+MINUTE(Mercury!E81)/60-RA)+lng</f>
        <v>-214.572</v>
      </c>
      <c r="F81" s="2">
        <f>15*(GST+HOUR(Mercury!F81)+MINUTE(Mercury!F81)/60-RA)+lng</f>
        <v>-174.572</v>
      </c>
      <c r="G81" s="2">
        <f>15*(GST+HOUR(Mercury!G81)+MINUTE(Mercury!G81)/60-RA)+lng</f>
        <v>-174.572</v>
      </c>
      <c r="H81" s="2">
        <f>15*(GST+HOUR(Mercury!H81)+MINUTE(Mercury!H81)/60-RA)+lng</f>
        <v>73.92800000000003</v>
      </c>
    </row>
    <row r="82" spans="3:8" ht="12.75">
      <c r="C82" s="2">
        <f>15*(GST+HOUR(Mercury!C82)+MINUTE(Mercury!C82)/60-RA)+lng</f>
        <v>20.55800000000002</v>
      </c>
      <c r="D82" s="2">
        <f>15*(GST+HOUR(Mercury!D82)+MINUTE(Mercury!D82)/60-RA)+lng</f>
        <v>21.308000000000035</v>
      </c>
      <c r="E82" s="2">
        <f>15*(GST+HOUR(Mercury!E82)+MINUTE(Mercury!E82)/60-RA)+lng</f>
        <v>49.558000000000035</v>
      </c>
      <c r="F82" s="2">
        <f>15*(GST+HOUR(Mercury!F82)+MINUTE(Mercury!F82)/60-RA)+lng</f>
        <v>77.80800000000002</v>
      </c>
      <c r="G82" s="2">
        <f>15*(GST+HOUR(Mercury!G82)+MINUTE(Mercury!G82)/60-RA)+lng</f>
        <v>78.30799999999999</v>
      </c>
      <c r="H82" s="2">
        <f>15*(GST+HOUR(Mercury!H82)+MINUTE(Mercury!H82)/60-RA)+lng</f>
        <v>-34.19200000000001</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2003-03-13T22:15:49Z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